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ik\OneDrive\Desktop\NSS\Excel\lookups-exercise-mikeriello\"/>
    </mc:Choice>
  </mc:AlternateContent>
  <xr:revisionPtr revIDLastSave="0" documentId="13_ncr:1_{8995C329-435B-4625-97A7-838618DC2009}" xr6:coauthVersionLast="47" xr6:coauthVersionMax="47" xr10:uidLastSave="{00000000-0000-0000-0000-000000000000}"/>
  <bookViews>
    <workbookView xWindow="-28920" yWindow="-10095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" l="1"/>
  <c r="C84" i="1"/>
  <c r="B84" i="1"/>
  <c r="D66" i="1"/>
  <c r="D67" i="1"/>
  <c r="D68" i="1"/>
  <c r="D69" i="1"/>
  <c r="D70" i="1"/>
  <c r="D65" i="1"/>
  <c r="C66" i="1"/>
  <c r="C67" i="1"/>
  <c r="C68" i="1"/>
  <c r="C69" i="1"/>
  <c r="C70" i="1"/>
  <c r="C65" i="1"/>
  <c r="B65" i="1"/>
  <c r="F2" i="1"/>
  <c r="B87" i="1"/>
  <c r="C86" i="1"/>
  <c r="C85" i="1"/>
  <c r="B86" i="1"/>
  <c r="B85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O19" i="1" s="1"/>
  <c r="N20" i="1"/>
  <c r="O20" i="1" s="1"/>
  <c r="N21" i="1"/>
  <c r="O21" i="1" s="1"/>
  <c r="N22" i="1"/>
  <c r="O22" i="1" s="1"/>
  <c r="N23" i="1"/>
  <c r="O23" i="1" s="1"/>
  <c r="N24" i="1"/>
  <c r="N25" i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B74" i="1" s="1"/>
  <c r="D11" i="1"/>
  <c r="B66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68" i="1" s="1"/>
  <c r="D25" i="1"/>
  <c r="B69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9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B59" i="1" l="1"/>
  <c r="B61" i="1"/>
  <c r="B67" i="1"/>
  <c r="B78" i="1"/>
  <c r="B57" i="1"/>
  <c r="B58" i="1"/>
  <c r="B77" i="1"/>
  <c r="B60" i="1"/>
  <c r="B70" i="1"/>
  <c r="E10" i="1"/>
  <c r="B76" i="1"/>
  <c r="O18" i="1"/>
  <c r="D76" i="1"/>
  <c r="D58" i="1"/>
  <c r="D75" i="1"/>
  <c r="D74" i="1"/>
  <c r="O10" i="1"/>
  <c r="D56" i="1"/>
  <c r="E11" i="1"/>
  <c r="O41" i="1"/>
  <c r="D61" i="1"/>
  <c r="D60" i="1"/>
  <c r="O25" i="1"/>
  <c r="D77" i="1"/>
  <c r="D59" i="1"/>
  <c r="O24" i="1"/>
  <c r="D57" i="1"/>
  <c r="D79" i="1"/>
  <c r="B75" i="1"/>
  <c r="O11" i="1"/>
  <c r="D78" i="1"/>
  <c r="B56" i="1"/>
  <c r="E41" i="1"/>
  <c r="E25" i="1"/>
  <c r="E24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F34" i="1" l="1"/>
  <c r="P37" i="1"/>
  <c r="F3" i="1"/>
  <c r="F36" i="1"/>
  <c r="F43" i="1"/>
  <c r="F52" i="1"/>
  <c r="F44" i="1"/>
  <c r="F42" i="1"/>
  <c r="F28" i="1"/>
  <c r="F30" i="1"/>
  <c r="F32" i="1"/>
  <c r="P50" i="1"/>
  <c r="P42" i="1"/>
  <c r="F12" i="1"/>
  <c r="F19" i="1"/>
  <c r="P41" i="1"/>
  <c r="F50" i="1"/>
  <c r="F11" i="1"/>
  <c r="P32" i="1"/>
  <c r="J18" i="1"/>
  <c r="C76" i="1"/>
  <c r="C58" i="1"/>
  <c r="P14" i="1"/>
  <c r="P38" i="1"/>
  <c r="P49" i="1"/>
  <c r="P15" i="1"/>
  <c r="P34" i="1"/>
  <c r="F38" i="1"/>
  <c r="F24" i="1"/>
  <c r="F9" i="1"/>
  <c r="P19" i="1"/>
  <c r="J11" i="1"/>
  <c r="C57" i="1"/>
  <c r="P21" i="1"/>
  <c r="F16" i="1"/>
  <c r="P31" i="1"/>
  <c r="P20" i="1"/>
  <c r="C79" i="1"/>
  <c r="C61" i="1"/>
  <c r="J41" i="1"/>
  <c r="F14" i="1"/>
  <c r="F45" i="1"/>
  <c r="F23" i="1"/>
  <c r="C77" i="1"/>
  <c r="J24" i="1"/>
  <c r="C59" i="1"/>
  <c r="F17" i="1"/>
  <c r="F27" i="1"/>
  <c r="F7" i="1"/>
  <c r="F18" i="1"/>
  <c r="P5" i="1"/>
  <c r="F40" i="1"/>
  <c r="P44" i="1"/>
  <c r="P2" i="1"/>
  <c r="P26" i="1"/>
  <c r="F35" i="1"/>
  <c r="F8" i="1"/>
  <c r="P6" i="1"/>
  <c r="P29" i="1"/>
  <c r="F37" i="1"/>
  <c r="P23" i="1"/>
  <c r="F47" i="1"/>
  <c r="F10" i="1"/>
  <c r="F39" i="1"/>
  <c r="F21" i="1"/>
  <c r="F25" i="1"/>
  <c r="P18" i="1"/>
  <c r="F22" i="1"/>
  <c r="C74" i="1"/>
  <c r="C56" i="1"/>
  <c r="J10" i="1"/>
  <c r="P24" i="1"/>
  <c r="F29" i="1"/>
  <c r="P8" i="1"/>
  <c r="C78" i="1"/>
  <c r="C60" i="1"/>
  <c r="J25" i="1"/>
  <c r="P9" i="1"/>
  <c r="P36" i="1"/>
  <c r="F6" i="1"/>
  <c r="P11" i="1"/>
  <c r="F15" i="1"/>
  <c r="P43" i="1"/>
  <c r="P10" i="1"/>
  <c r="P7" i="1"/>
  <c r="F49" i="1"/>
  <c r="F4" i="1"/>
  <c r="P12" i="1"/>
  <c r="F26" i="1"/>
  <c r="P3" i="1"/>
  <c r="P46" i="1"/>
  <c r="P48" i="1"/>
  <c r="P40" i="1"/>
  <c r="P52" i="1"/>
  <c r="F31" i="1"/>
  <c r="P17" i="1"/>
  <c r="F48" i="1"/>
  <c r="P16" i="1"/>
  <c r="P35" i="1"/>
  <c r="F33" i="1"/>
  <c r="P30" i="1"/>
  <c r="F41" i="1"/>
  <c r="P22" i="1"/>
  <c r="P45" i="1"/>
  <c r="P27" i="1"/>
  <c r="F5" i="1"/>
  <c r="F20" i="1"/>
  <c r="P33" i="1"/>
  <c r="P25" i="1"/>
  <c r="F51" i="1"/>
  <c r="F46" i="1"/>
  <c r="P4" i="1"/>
  <c r="P39" i="1"/>
  <c r="P28" i="1"/>
  <c r="F13" i="1"/>
  <c r="P13" i="1"/>
  <c r="P47" i="1"/>
  <c r="P51" i="1"/>
  <c r="K21" i="1" l="1"/>
  <c r="K52" i="1"/>
  <c r="K13" i="1"/>
  <c r="K15" i="1"/>
  <c r="K18" i="1"/>
  <c r="K36" i="1"/>
  <c r="K25" i="1"/>
  <c r="K23" i="1"/>
  <c r="K39" i="1"/>
  <c r="K20" i="1"/>
  <c r="K10" i="1"/>
  <c r="K30" i="1"/>
  <c r="K29" i="1"/>
  <c r="K33" i="1"/>
  <c r="K35" i="1"/>
  <c r="K11" i="1"/>
  <c r="K16" i="1"/>
  <c r="K47" i="1"/>
  <c r="K41" i="1"/>
  <c r="K43" i="1"/>
  <c r="K7" i="1"/>
  <c r="K28" i="1"/>
  <c r="K45" i="1"/>
  <c r="K14" i="1"/>
  <c r="K12" i="1"/>
  <c r="K2" i="1"/>
  <c r="K32" i="1"/>
  <c r="K24" i="1"/>
  <c r="K51" i="1"/>
  <c r="K26" i="1"/>
  <c r="K48" i="1"/>
  <c r="K50" i="1"/>
  <c r="K34" i="1"/>
  <c r="K44" i="1"/>
  <c r="K5" i="1"/>
  <c r="K9" i="1"/>
  <c r="K42" i="1"/>
  <c r="K19" i="1"/>
  <c r="K6" i="1"/>
  <c r="K40" i="1"/>
  <c r="K31" i="1"/>
  <c r="K46" i="1"/>
  <c r="K3" i="1"/>
  <c r="K8" i="1"/>
  <c r="K4" i="1"/>
  <c r="K37" i="1"/>
  <c r="K27" i="1"/>
  <c r="K17" i="1"/>
  <c r="K38" i="1"/>
  <c r="K49" i="1"/>
  <c r="K22" i="1"/>
</calcChain>
</file>

<file path=xl/sharedStrings.xml><?xml version="1.0" encoding="utf-8"?>
<sst xmlns="http://schemas.openxmlformats.org/spreadsheetml/2006/main" count="152" uniqueCount="93">
  <si>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</si>
  <si>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</si>
  <si>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</si>
  <si>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</si>
  <si>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</si>
  <si>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</si>
  <si>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</si>
  <si>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</si>
  <si>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</si>
  <si>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</si>
  <si>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</si>
  <si>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</si>
  <si>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</si>
  <si>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</si>
  <si>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</si>
  <si>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</si>
  <si>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</si>
  <si>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</si>
  <si>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</si>
  <si>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</si>
  <si>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</si>
  <si>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</si>
  <si>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</si>
  <si>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</si>
  <si>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</si>
  <si>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</si>
  <si>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</si>
  <si>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</si>
  <si>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</si>
  <si>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</si>
  <si>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</si>
  <si>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</si>
  <si>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</si>
  <si>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</si>
  <si>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</si>
  <si>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</si>
  <si>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</si>
  <si>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</si>
  <si>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</si>
  <si>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</si>
  <si>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</si>
  <si>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</si>
  <si>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</si>
  <si>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</si>
  <si>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</si>
  <si>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</si>
  <si>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</si>
  <si>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</si>
  <si>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</si>
  <si>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</si>
  <si>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</si>
  <si>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</si>
  <si>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</si>
  <si>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</si>
  <si>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</si>
  <si>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</si>
  <si>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</si>
  <si>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</si>
  <si>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</si>
  <si>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</si>
  <si>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</si>
  <si>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</si>
  <si>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</si>
  <si>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</si>
  <si>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</si>
  <si>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</si>
  <si>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</si>
  <si>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</si>
  <si>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</si>
  <si>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</si>
  <si>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</si>
  <si>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</si>
  <si>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</si>
  <si>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</si>
  <si>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</si>
  <si>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</si>
  <si>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</si>
  <si>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</si>
  <si>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</si>
  <si>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</si>
  <si>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</si>
  <si>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</si>
  <si>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</si>
  <si>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</si>
  <si>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</si>
  <si>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</si>
  <si>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</si>
  <si>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</si>
  <si>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</si>
  <si>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</si>
  <si>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xlookup + index + match</t>
  </si>
  <si>
    <t xml:space="preserve">index + match + match </t>
  </si>
  <si>
    <t>vlookup + replace col# with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</si>
</sst>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/>
    <xf numFmtId="9" fontId="0" fillId="0" borderId="0" xfId="42" applyFont="1" applyAlignment="1">
      <alignment horizontal="right"/>
    </xf>
    <xf numFmtId="10" fontId="0" fillId="0" borderId="0" xfId="42" applyNumberFormat="1" applyFont="1" applyAlignment="1">
      <alignment horizontal="right"/>
    </xf>
    <xf numFmtId="9" fontId="16" fillId="0" borderId="0" xfId="42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metro_budget!$A$83</c:f>
          <c:strCache>
            <c:ptCount val="1"/>
            <c:pt idx="0">
              <c:v>Agricultural Extension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328800</c:v>
                </c:pt>
                <c:pt idx="1">
                  <c:v>334800</c:v>
                </c:pt>
                <c:pt idx="2">
                  <c:v>322700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7FE-89D3-6016B77CA036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321214.59000000003</c:v>
                </c:pt>
                <c:pt idx="1">
                  <c:v>312433.70999999897</c:v>
                </c:pt>
                <c:pt idx="2">
                  <c:v>322263.03999999998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7FE-89D3-6016B77C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059968"/>
        <c:axId val="864078208"/>
      </c:barChart>
      <c:catAx>
        <c:axId val="8640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78208"/>
        <c:crosses val="autoZero"/>
        <c:auto val="1"/>
        <c:lblAlgn val="ctr"/>
        <c:lblOffset val="100"/>
        <c:noMultiLvlLbl val="0"/>
      </c:catAx>
      <c:valAx>
        <c:axId val="8640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metro_budget!$B$87</c:f>
          <c:strCache>
            <c:ptCount val="1"/>
            <c:pt idx="0">
              <c:v>Budget and Actual for Agricultural Extension department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328800</c:v>
                </c:pt>
                <c:pt idx="1">
                  <c:v>334800</c:v>
                </c:pt>
                <c:pt idx="2">
                  <c:v>322700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3-472A-BEE3-FCFC19889666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321214.59000000003</c:v>
                </c:pt>
                <c:pt idx="1">
                  <c:v>312433.70999999897</c:v>
                </c:pt>
                <c:pt idx="2">
                  <c:v>322263.03999999998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3-472A-BEE3-FCFC1988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492544"/>
        <c:axId val="897501184"/>
      </c:barChart>
      <c:catAx>
        <c:axId val="8974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01184"/>
        <c:crosses val="autoZero"/>
        <c:auto val="1"/>
        <c:lblAlgn val="ctr"/>
        <c:lblOffset val="100"/>
        <c:noMultiLvlLbl val="0"/>
      </c:catAx>
      <c:valAx>
        <c:axId val="897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</xdr:colOff>
      <xdr:row>53</xdr:row>
      <xdr:rowOff>2857</xdr:rowOff>
    </xdr:from>
    <xdr:to>
      <xdr:col>8</xdr:col>
      <xdr:colOff>256222</xdr:colOff>
      <xdr:row>68</xdr:row>
      <xdr:rowOff>27622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F7A227-4199-82F6-A4F3-06D94D1DA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</xdr:colOff>
      <xdr:row>69</xdr:row>
      <xdr:rowOff>12382</xdr:rowOff>
    </xdr:from>
    <xdr:to>
      <xdr:col>8</xdr:col>
      <xdr:colOff>260032</xdr:colOff>
      <xdr:row>84</xdr:row>
      <xdr:rowOff>37147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77FC9-DD80-1D86-63BD-9C20241C8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5291FB-56FA-4DB3-902D-EC059C948B3A}" name="Table6" displayName="Table6" ref="A1:A52" totalsRowShown="0">
  <autoFilter ref="A1:A52" xr:uid="{A15291FB-56FA-4DB3-902D-EC059C948B3A}"/>
  <tableColumns count="1">
    <tableColumn id="1" xr3:uid="{4784270A-3BB2-4DE6-85BB-73EE145B91FD}" name="Depar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31" workbookViewId="0">
      <selection activeCell="B65" sqref="B65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style="10" customWidth="1"/>
    <col min="6" max="6" width="21" bestFit="1" customWidth="1"/>
    <col min="7" max="7" width="15.5546875" customWidth="1"/>
    <col min="8" max="8" width="26.33203125" bestFit="1" customWidth="1"/>
    <col min="9" max="9" width="15.88671875" customWidth="1"/>
    <col min="10" max="10" width="15.88671875" style="13" customWidth="1"/>
    <col min="11" max="12" width="15.88671875" customWidth="1"/>
    <col min="13" max="13" width="15.44140625" customWidth="1"/>
    <col min="14" max="14" width="17.88671875" customWidth="1"/>
    <col min="15" max="15" width="17.88671875" style="13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s="10" t="s">
        <v>4</v>
      </c>
      <c r="F1" s="15" t="s">
        <v>5</v>
      </c>
      <c r="G1" t="s">
        <v>6</v>
      </c>
      <c r="H1" t="s">
        <v>7</v>
      </c>
      <c r="I1" t="s">
        <v>8</v>
      </c>
      <c r="J1" s="13" t="s">
        <v>9</v>
      </c>
      <c r="K1" t="s">
        <v>10</v>
      </c>
      <c r="L1" t="s">
        <v>11</v>
      </c>
      <c r="M1" t="s">
        <v>12</v>
      </c>
      <c r="N1" t="s">
        <v>13</v>
      </c>
      <c r="O1" s="13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11">
        <f>IFERROR(D2/B2,"0")</f>
        <v>-4.3170750765267295E-2</v>
      </c>
      <c r="F2" s="15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14">
        <f>IFERROR(I2/G2,"0")</f>
        <v>-9.4972027086493035E-2</v>
      </c>
      <c r="K2" s="9">
        <f>_xlfn.RANK.EQ(J2,J:J,1)</f>
        <v>10</v>
      </c>
      <c r="L2">
        <v>376548600</v>
      </c>
      <c r="M2">
        <v>355279492.22999901</v>
      </c>
      <c r="N2">
        <f>M2-L2</f>
        <v>-21269107.770000994</v>
      </c>
      <c r="O2" s="14">
        <f>IFERROR(N2/L2,"0")</f>
        <v>-5.6484362894991494E-2</v>
      </c>
      <c r="P2" s="9">
        <f>_xlfn.RANK.EQ(O2,O:O,1)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11">
        <f t="shared" ref="E3:E52" si="1">IFERROR(D3/B3,"0")</f>
        <v>-2.3069981751824741E-2</v>
      </c>
      <c r="F3" s="15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14">
        <f t="shared" ref="J3:J52" si="4">IFERROR(I3/G3,"0")</f>
        <v>-6.6804928315415249E-2</v>
      </c>
      <c r="K3" s="9">
        <f t="shared" ref="K3:K52" si="5">_xlfn.RANK.EQ(J3,J:J,1)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14">
        <f t="shared" ref="O3:O52" si="7">IFERROR(N3/L3,"0")</f>
        <v>-1.3540749922529313E-3</v>
      </c>
      <c r="P3" s="9">
        <f t="shared" ref="P3:P52" si="8">_xlfn.RANK.EQ(O3,O:O,1)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11">
        <f t="shared" si="1"/>
        <v>-4.9327413275443007E-3</v>
      </c>
      <c r="F4" s="15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14">
        <f t="shared" si="4"/>
        <v>-1.7141743558856015E-2</v>
      </c>
      <c r="K4" s="9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14">
        <f t="shared" si="7"/>
        <v>-2.6599210899959033E-2</v>
      </c>
      <c r="P4" s="9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11">
        <f t="shared" si="1"/>
        <v>-9.4273968477453174E-2</v>
      </c>
      <c r="F5" s="1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14">
        <f t="shared" si="4"/>
        <v>-0.118932605449092</v>
      </c>
      <c r="K5" s="9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14">
        <f t="shared" si="7"/>
        <v>-3.3800336357544182E-2</v>
      </c>
      <c r="P5" s="9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11">
        <f t="shared" si="1"/>
        <v>-5.7149963352064452E-2</v>
      </c>
      <c r="F6" s="15">
        <f t="shared" si="2"/>
        <v>11</v>
      </c>
      <c r="G6">
        <v>428500</v>
      </c>
      <c r="H6">
        <v>427758.64</v>
      </c>
      <c r="I6">
        <f t="shared" si="3"/>
        <v>-741.35999999998603</v>
      </c>
      <c r="J6" s="14">
        <f t="shared" si="4"/>
        <v>-1.7301283547257551E-3</v>
      </c>
      <c r="K6" s="9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14">
        <f t="shared" si="7"/>
        <v>-1.925202156356929E-4</v>
      </c>
      <c r="P6" s="9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11">
        <f t="shared" si="1"/>
        <v>-0.11502817362571344</v>
      </c>
      <c r="F7" s="15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14">
        <f t="shared" si="4"/>
        <v>-0.10009631366303927</v>
      </c>
      <c r="K7" s="9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14">
        <f t="shared" si="7"/>
        <v>-0.11920361114432618</v>
      </c>
      <c r="P7" s="9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11">
        <f t="shared" si="1"/>
        <v>-0.15235918433091292</v>
      </c>
      <c r="F8" s="15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14">
        <f t="shared" si="4"/>
        <v>-0.13000189224870184</v>
      </c>
      <c r="K8" s="9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14">
        <f t="shared" si="7"/>
        <v>-0.15295680364719175</v>
      </c>
      <c r="P8" s="9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11">
        <f t="shared" si="1"/>
        <v>-4.2417130511048909E-2</v>
      </c>
      <c r="F9" s="15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14">
        <f t="shared" si="4"/>
        <v>-0.10336567542917005</v>
      </c>
      <c r="K9" s="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14">
        <f t="shared" si="7"/>
        <v>-7.3852043000788653E-2</v>
      </c>
      <c r="P9" s="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11">
        <f t="shared" si="1"/>
        <v>-8.1681998646514792E-2</v>
      </c>
      <c r="F10" s="15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14">
        <f t="shared" si="4"/>
        <v>-5.5113408723747932E-2</v>
      </c>
      <c r="K10" s="9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14">
        <f t="shared" si="7"/>
        <v>-1.883298461538465E-2</v>
      </c>
      <c r="P10" s="9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11" t="str">
        <f t="shared" si="1"/>
        <v>0</v>
      </c>
      <c r="F11" s="15">
        <f t="shared" si="2"/>
        <v>47</v>
      </c>
      <c r="G11">
        <v>0</v>
      </c>
      <c r="H11">
        <v>0</v>
      </c>
      <c r="I11">
        <f t="shared" si="3"/>
        <v>0</v>
      </c>
      <c r="J11" s="14" t="str">
        <f t="shared" si="4"/>
        <v>0</v>
      </c>
      <c r="K11" s="9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14">
        <f t="shared" si="7"/>
        <v>-0.82994157333333329</v>
      </c>
      <c r="P11" s="9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11">
        <f t="shared" si="1"/>
        <v>-5.0060657805601608E-2</v>
      </c>
      <c r="F12" s="15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14">
        <f t="shared" si="4"/>
        <v>-0.10527708280146378</v>
      </c>
      <c r="K12" s="9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14">
        <f t="shared" si="7"/>
        <v>-6.5433934755654441E-2</v>
      </c>
      <c r="P12" s="9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11">
        <f t="shared" si="1"/>
        <v>-1.2912833886247806E-2</v>
      </c>
      <c r="F13" s="15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14">
        <f t="shared" si="4"/>
        <v>-5.0552253482656594E-2</v>
      </c>
      <c r="K13" s="9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14">
        <f t="shared" si="7"/>
        <v>-2.4217184605222895E-2</v>
      </c>
      <c r="P13" s="9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11">
        <f t="shared" si="1"/>
        <v>-1.3637949218750009E-2</v>
      </c>
      <c r="F14" s="15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14">
        <f t="shared" si="4"/>
        <v>-1.1492968897266765E-2</v>
      </c>
      <c r="K14" s="9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14">
        <f t="shared" si="7"/>
        <v>-4.0308095781071827E-2</v>
      </c>
      <c r="P14" s="9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11">
        <f t="shared" si="1"/>
        <v>3.1837408866824991E-3</v>
      </c>
      <c r="F15" s="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14">
        <f t="shared" si="4"/>
        <v>-4.4532273014072019E-2</v>
      </c>
      <c r="K15" s="9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14">
        <f t="shared" si="7"/>
        <v>-2.3829085727446114E-2</v>
      </c>
      <c r="P15" s="9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11">
        <f t="shared" si="1"/>
        <v>-1.1850188616360429E-2</v>
      </c>
      <c r="F16" s="15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14">
        <f t="shared" si="4"/>
        <v>-2.769017341040361E-4</v>
      </c>
      <c r="K16" s="9">
        <f t="shared" si="5"/>
        <v>46</v>
      </c>
      <c r="L16">
        <v>7397200</v>
      </c>
      <c r="M16">
        <v>7397093</v>
      </c>
      <c r="N16">
        <f t="shared" si="6"/>
        <v>-107</v>
      </c>
      <c r="O16" s="14">
        <f t="shared" si="7"/>
        <v>-1.4464932677229222E-5</v>
      </c>
      <c r="P16" s="9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11">
        <f t="shared" si="1"/>
        <v>-2.8351094826658003E-2</v>
      </c>
      <c r="F17" s="15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14">
        <f t="shared" si="4"/>
        <v>-4.3401666263871937E-2</v>
      </c>
      <c r="K17" s="9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14">
        <f t="shared" si="7"/>
        <v>-6.3071811282801551E-2</v>
      </c>
      <c r="P17" s="9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11">
        <f t="shared" si="1"/>
        <v>-5.4037002206391245E-2</v>
      </c>
      <c r="F18" s="15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14">
        <f t="shared" si="4"/>
        <v>-6.6149619014330668E-2</v>
      </c>
      <c r="K18" s="9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14">
        <f t="shared" si="7"/>
        <v>-0.12882667147667154</v>
      </c>
      <c r="P18" s="9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11">
        <f t="shared" si="1"/>
        <v>-4.258504294298146E-2</v>
      </c>
      <c r="F19" s="15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14">
        <f t="shared" si="4"/>
        <v>-7.4289145810384635E-2</v>
      </c>
      <c r="K19" s="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14">
        <f t="shared" si="7"/>
        <v>-6.1687262121374278E-2</v>
      </c>
      <c r="P19" s="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11">
        <f>IFERROR(D20/B20,"0")</f>
        <v>-1.2379538203300809E-5</v>
      </c>
      <c r="F20" s="15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14">
        <f t="shared" si="4"/>
        <v>-7.4142392760188761E-5</v>
      </c>
      <c r="K20" s="9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14">
        <f t="shared" si="7"/>
        <v>-8.9158438821450736E-7</v>
      </c>
      <c r="P20" s="9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11">
        <f t="shared" si="1"/>
        <v>-7.9052463618023094E-2</v>
      </c>
      <c r="F21" s="15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14">
        <f t="shared" si="4"/>
        <v>-7.5167420624229556E-2</v>
      </c>
      <c r="K21" s="9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14">
        <f t="shared" si="7"/>
        <v>-3.6546762734864152E-2</v>
      </c>
      <c r="P21" s="9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11">
        <f t="shared" si="1"/>
        <v>-1.3285502334437123E-2</v>
      </c>
      <c r="F22" s="15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14">
        <f t="shared" si="4"/>
        <v>-1.5752170574348738E-2</v>
      </c>
      <c r="K22" s="9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14">
        <f t="shared" si="7"/>
        <v>-6.2439674240938325E-5</v>
      </c>
      <c r="P22" s="9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11">
        <f t="shared" si="1"/>
        <v>-3.9590110100806722E-2</v>
      </c>
      <c r="F23" s="15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14">
        <f t="shared" si="4"/>
        <v>-4.2394738976719144E-2</v>
      </c>
      <c r="K23" s="9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14">
        <f t="shared" si="7"/>
        <v>-2.5892971236375011E-2</v>
      </c>
      <c r="P23" s="9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11">
        <f t="shared" si="1"/>
        <v>-1.3334943305713101E-2</v>
      </c>
      <c r="F24" s="15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14">
        <f t="shared" si="4"/>
        <v>-4.087856565111897E-2</v>
      </c>
      <c r="K24" s="9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14">
        <f t="shared" si="7"/>
        <v>-6.5504224339284781E-5</v>
      </c>
      <c r="P24" s="9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11">
        <f t="shared" si="1"/>
        <v>-1.0226130964676661E-2</v>
      </c>
      <c r="F25" s="1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14">
        <f t="shared" si="4"/>
        <v>-1.5846773555029746E-2</v>
      </c>
      <c r="K25" s="9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14">
        <f t="shared" si="7"/>
        <v>-3.4741188318228064E-3</v>
      </c>
      <c r="P25" s="9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11">
        <f t="shared" si="1"/>
        <v>-8.5306091660634673E-2</v>
      </c>
      <c r="F26" s="15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14">
        <f t="shared" si="4"/>
        <v>-5.8776040939327839E-2</v>
      </c>
      <c r="K26" s="9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14">
        <f t="shared" si="7"/>
        <v>-5.7720881286022069E-2</v>
      </c>
      <c r="P26" s="9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11" t="str">
        <f t="shared" si="1"/>
        <v>0</v>
      </c>
      <c r="F27" s="15">
        <f t="shared" si="2"/>
        <v>47</v>
      </c>
      <c r="G27">
        <v>0</v>
      </c>
      <c r="H27">
        <v>0</v>
      </c>
      <c r="I27">
        <f t="shared" si="3"/>
        <v>0</v>
      </c>
      <c r="J27" s="14" t="str">
        <f t="shared" si="4"/>
        <v>0</v>
      </c>
      <c r="K27" s="9">
        <f t="shared" si="5"/>
        <v>48</v>
      </c>
      <c r="L27">
        <v>0</v>
      </c>
      <c r="M27">
        <v>0</v>
      </c>
      <c r="N27">
        <f t="shared" si="6"/>
        <v>0</v>
      </c>
      <c r="O27" s="14" t="str">
        <f t="shared" si="7"/>
        <v>0</v>
      </c>
      <c r="P27" s="9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11">
        <f t="shared" si="1"/>
        <v>-9.5782760864849215E-2</v>
      </c>
      <c r="F28" s="15">
        <f t="shared" si="2"/>
        <v>3</v>
      </c>
      <c r="G28">
        <v>1545700</v>
      </c>
      <c r="H28">
        <v>1281335.23</v>
      </c>
      <c r="I28">
        <f t="shared" si="3"/>
        <v>-264364.77</v>
      </c>
      <c r="J28" s="14">
        <f t="shared" si="4"/>
        <v>-0.17103239309050916</v>
      </c>
      <c r="K28" s="9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14">
        <f t="shared" si="7"/>
        <v>-8.6909325643882263E-2</v>
      </c>
      <c r="P28" s="9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11">
        <f t="shared" si="1"/>
        <v>-1.4800253727847622E-2</v>
      </c>
      <c r="F29" s="15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14">
        <f t="shared" si="4"/>
        <v>-4.1099320021590155E-2</v>
      </c>
      <c r="K29" s="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14">
        <f t="shared" si="7"/>
        <v>-1.2225336516860273E-5</v>
      </c>
      <c r="P29" s="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11">
        <f t="shared" si="1"/>
        <v>-8.3831374359143746E-3</v>
      </c>
      <c r="F30" s="15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14">
        <f t="shared" si="4"/>
        <v>-3.9561962641116366E-3</v>
      </c>
      <c r="K30" s="9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14">
        <f t="shared" si="7"/>
        <v>-2.7439209100169185E-3</v>
      </c>
      <c r="P30" s="9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11">
        <f t="shared" si="1"/>
        <v>-1.4030533529678329E-2</v>
      </c>
      <c r="F31" s="15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14">
        <f t="shared" si="4"/>
        <v>-3.3249136181648611E-2</v>
      </c>
      <c r="K31" s="9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14">
        <f t="shared" si="7"/>
        <v>-3.7049585716576634E-2</v>
      </c>
      <c r="P31" s="9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11">
        <f t="shared" si="1"/>
        <v>-1.2294942827617691E-2</v>
      </c>
      <c r="F32" s="15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14">
        <f t="shared" si="4"/>
        <v>-1.7837871035428981E-2</v>
      </c>
      <c r="K32" s="9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14">
        <f t="shared" si="7"/>
        <v>-2.7581118653977402E-2</v>
      </c>
      <c r="P32" s="9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11">
        <f t="shared" si="1"/>
        <v>-7.9969930789269058E-3</v>
      </c>
      <c r="F33" s="15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14">
        <f t="shared" si="4"/>
        <v>-2.6564903115433454E-3</v>
      </c>
      <c r="K33" s="9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14">
        <f t="shared" si="7"/>
        <v>-5.5141067323084929E-3</v>
      </c>
      <c r="P33" s="9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11">
        <f t="shared" si="1"/>
        <v>-1.8939149738619768E-2</v>
      </c>
      <c r="F34" s="15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14">
        <f t="shared" si="4"/>
        <v>-4.8961345561534093E-2</v>
      </c>
      <c r="K34" s="9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14">
        <f t="shared" si="7"/>
        <v>-2.6647296115611244E-2</v>
      </c>
      <c r="P34" s="9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11" t="str">
        <f t="shared" si="1"/>
        <v>0</v>
      </c>
      <c r="F35" s="15">
        <f t="shared" si="2"/>
        <v>47</v>
      </c>
      <c r="G35">
        <v>0</v>
      </c>
      <c r="H35">
        <v>0</v>
      </c>
      <c r="I35">
        <f t="shared" si="3"/>
        <v>0</v>
      </c>
      <c r="J35" s="14" t="str">
        <f t="shared" si="4"/>
        <v>0</v>
      </c>
      <c r="K35" s="9">
        <f t="shared" si="5"/>
        <v>48</v>
      </c>
      <c r="L35">
        <v>0</v>
      </c>
      <c r="M35">
        <v>0</v>
      </c>
      <c r="N35">
        <f t="shared" si="6"/>
        <v>0</v>
      </c>
      <c r="O35" s="14" t="str">
        <f t="shared" si="7"/>
        <v>0</v>
      </c>
      <c r="P35" s="9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11">
        <f t="shared" si="1"/>
        <v>-7.8647857679780775E-2</v>
      </c>
      <c r="F36" s="15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14">
        <f t="shared" si="4"/>
        <v>-0.17551246244575608</v>
      </c>
      <c r="K36" s="9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14">
        <f t="shared" si="7"/>
        <v>-0.11509132414892521</v>
      </c>
      <c r="P36" s="9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11">
        <f t="shared" si="1"/>
        <v>-3.9444515758219188E-2</v>
      </c>
      <c r="F37" s="15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14">
        <f t="shared" si="4"/>
        <v>-4.9460250314014013E-2</v>
      </c>
      <c r="K37" s="9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14">
        <f t="shared" si="7"/>
        <v>-8.1928538464887526E-2</v>
      </c>
      <c r="P37" s="9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11">
        <f t="shared" si="1"/>
        <v>-1.9443680579913542E-2</v>
      </c>
      <c r="F38" s="15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14">
        <f t="shared" si="4"/>
        <v>-4.9631735620585316E-2</v>
      </c>
      <c r="K38" s="9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14">
        <f t="shared" si="7"/>
        <v>-1.7580354847003174E-4</v>
      </c>
      <c r="P38" s="9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11">
        <f t="shared" si="1"/>
        <v>-8.008952370177623E-2</v>
      </c>
      <c r="F39" s="15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14">
        <f t="shared" si="4"/>
        <v>-0.13918241656366656</v>
      </c>
      <c r="K39" s="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14">
        <f t="shared" si="7"/>
        <v>-4.4919653310605226E-2</v>
      </c>
      <c r="P39" s="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11">
        <f t="shared" si="1"/>
        <v>-2.1279773539092578E-2</v>
      </c>
      <c r="F40" s="15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14">
        <f t="shared" si="4"/>
        <v>-4.6782546934937892E-2</v>
      </c>
      <c r="K40" s="9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14">
        <f t="shared" si="7"/>
        <v>-1.5178676768608648E-2</v>
      </c>
      <c r="P40" s="9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11">
        <f t="shared" si="1"/>
        <v>-4.0110550149132493E-2</v>
      </c>
      <c r="F41" s="15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14">
        <f t="shared" si="4"/>
        <v>-2.6221894095689226E-2</v>
      </c>
      <c r="K41" s="9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14">
        <f t="shared" si="7"/>
        <v>-1.7099804162586642E-2</v>
      </c>
      <c r="P41" s="9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11">
        <f t="shared" si="1"/>
        <v>-2.2070943135841053E-4</v>
      </c>
      <c r="F42" s="15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14">
        <f t="shared" si="4"/>
        <v>-1.1928203241796942E-2</v>
      </c>
      <c r="K42" s="9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14">
        <f t="shared" si="7"/>
        <v>-1.8129115815929696E-7</v>
      </c>
      <c r="P42" s="9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11">
        <f t="shared" si="1"/>
        <v>-2.0497353541313264E-2</v>
      </c>
      <c r="F43" s="15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14">
        <f t="shared" si="4"/>
        <v>-4.5477990374731388E-2</v>
      </c>
      <c r="K43" s="9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14">
        <f t="shared" si="7"/>
        <v>-4.0778750220654303E-2</v>
      </c>
      <c r="P43" s="9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11">
        <f t="shared" si="1"/>
        <v>-9.7760750186150751E-3</v>
      </c>
      <c r="F44" s="15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14">
        <f t="shared" si="4"/>
        <v>-7.9569249404813532E-3</v>
      </c>
      <c r="K44" s="9">
        <f t="shared" si="5"/>
        <v>41</v>
      </c>
      <c r="L44">
        <v>31282200</v>
      </c>
      <c r="M44">
        <v>31282141.25</v>
      </c>
      <c r="N44">
        <f t="shared" si="6"/>
        <v>-58.75</v>
      </c>
      <c r="O44" s="14">
        <f t="shared" si="7"/>
        <v>-1.8780648419868168E-6</v>
      </c>
      <c r="P44" s="9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11">
        <f t="shared" si="1"/>
        <v>-1.287514194887851E-2</v>
      </c>
      <c r="F45" s="1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14">
        <f t="shared" si="4"/>
        <v>-3.8689222111488959E-2</v>
      </c>
      <c r="K45" s="9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14">
        <f t="shared" si="7"/>
        <v>-1.1432866237947358E-2</v>
      </c>
      <c r="P45" s="9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11">
        <f t="shared" si="1"/>
        <v>-3.0010420686993711E-3</v>
      </c>
      <c r="F46" s="15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14">
        <f t="shared" si="4"/>
        <v>-3.2319887218048821E-2</v>
      </c>
      <c r="K46" s="9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14">
        <f t="shared" si="7"/>
        <v>-4.6225533508053113E-2</v>
      </c>
      <c r="P46" s="9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11">
        <f t="shared" si="1"/>
        <v>-1.7435939690898361E-4</v>
      </c>
      <c r="F47" s="15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14">
        <f t="shared" si="4"/>
        <v>-3.3291600310348285E-4</v>
      </c>
      <c r="K47" s="9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14">
        <f t="shared" si="7"/>
        <v>-2.9266019117572752E-4</v>
      </c>
      <c r="P47" s="9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11">
        <f t="shared" si="1"/>
        <v>-3.1133192323107857E-2</v>
      </c>
      <c r="F48" s="15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14">
        <f t="shared" si="4"/>
        <v>-4.0559890224125802E-2</v>
      </c>
      <c r="K48" s="9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14">
        <f t="shared" si="7"/>
        <v>-5.5893132870587676E-2</v>
      </c>
      <c r="P48" s="9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11">
        <f t="shared" si="1"/>
        <v>-1.8444360086767971E-2</v>
      </c>
      <c r="F49" s="15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14">
        <f t="shared" si="4"/>
        <v>-6.9523586744639335E-2</v>
      </c>
      <c r="K49" s="9">
        <f t="shared" si="5"/>
        <v>13</v>
      </c>
      <c r="L49">
        <v>0</v>
      </c>
      <c r="M49">
        <v>0</v>
      </c>
      <c r="N49">
        <f t="shared" si="6"/>
        <v>0</v>
      </c>
      <c r="O49" s="14" t="str">
        <f t="shared" si="7"/>
        <v>0</v>
      </c>
      <c r="P49" s="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11">
        <f t="shared" si="1"/>
        <v>0</v>
      </c>
      <c r="F50" s="15">
        <f t="shared" si="2"/>
        <v>47</v>
      </c>
      <c r="G50">
        <v>859100</v>
      </c>
      <c r="H50">
        <v>859100</v>
      </c>
      <c r="I50">
        <f t="shared" si="3"/>
        <v>0</v>
      </c>
      <c r="J50" s="14">
        <f t="shared" si="4"/>
        <v>0</v>
      </c>
      <c r="K50" s="9">
        <f t="shared" si="5"/>
        <v>48</v>
      </c>
      <c r="L50">
        <v>843200</v>
      </c>
      <c r="M50">
        <v>843200</v>
      </c>
      <c r="N50">
        <f t="shared" si="6"/>
        <v>0</v>
      </c>
      <c r="O50" s="14">
        <f t="shared" si="7"/>
        <v>0</v>
      </c>
      <c r="P50" s="9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11">
        <f t="shared" si="1"/>
        <v>-1.2785255822058129E-2</v>
      </c>
      <c r="F51" s="15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14">
        <f t="shared" si="4"/>
        <v>-3.6573903982970231E-2</v>
      </c>
      <c r="K51" s="9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14">
        <f t="shared" si="7"/>
        <v>-1.1100045280114048E-2</v>
      </c>
      <c r="P51" s="9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11">
        <f t="shared" si="1"/>
        <v>-8.009596083231342E-2</v>
      </c>
      <c r="F52" s="15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14">
        <f t="shared" si="4"/>
        <v>-9.6704683082722218E-2</v>
      </c>
      <c r="K52" s="9">
        <f t="shared" si="5"/>
        <v>9</v>
      </c>
      <c r="L52">
        <v>2321600</v>
      </c>
      <c r="M52">
        <v>2056835.26</v>
      </c>
      <c r="N52">
        <f t="shared" si="6"/>
        <v>-264764.74</v>
      </c>
      <c r="O52" s="14">
        <f t="shared" si="7"/>
        <v>-0.11404408166781529</v>
      </c>
      <c r="P52" s="9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 t="shared" ref="B56:B61" si="9">VLOOKUP(A56,$A$2:$D$52,4)</f>
        <v>-36209.630000000005</v>
      </c>
      <c r="C56">
        <f t="shared" ref="C56:C61" si="10">VLOOKUP(A56,$A$2:$I$52,9)</f>
        <v>-27292.159999999974</v>
      </c>
      <c r="D56">
        <f t="shared" ref="D56:D61" si="11">VLOOKUP(A56,$A$2:$N$52,14)</f>
        <v>-9181.0800000000163</v>
      </c>
    </row>
    <row r="57" spans="1:16" x14ac:dyDescent="0.3">
      <c r="A57" t="s">
        <v>25</v>
      </c>
      <c r="B57">
        <f t="shared" si="9"/>
        <v>0</v>
      </c>
      <c r="C57">
        <f t="shared" si="10"/>
        <v>0</v>
      </c>
      <c r="D57">
        <f t="shared" si="11"/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2" spans="1:16" x14ac:dyDescent="0.3">
      <c r="B62" t="s">
        <v>92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">
      <c r="A66" t="s">
        <v>25</v>
      </c>
      <c r="B66">
        <f t="shared" ref="B65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1" spans="1:4" x14ac:dyDescent="0.3">
      <c r="B71" t="s">
        <v>90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 t="shared" ref="B74:B79" si="15">INDEX($D$2:$D$52,MATCH(A74,$A$2:$A$52,0))</f>
        <v>-36209.630000000005</v>
      </c>
      <c r="C74">
        <f t="shared" ref="C74:C79" si="16">INDEX($I$2:$I$52,MATCH(A74,$A$2:$A$52,0))</f>
        <v>-27292.159999999974</v>
      </c>
      <c r="D74">
        <f t="shared" ref="D74:D79" si="17">INDEX($N$2:$N$52,MATCH(A74,$A$2:$A$52,0))</f>
        <v>-9181.0800000000163</v>
      </c>
    </row>
    <row r="75" spans="1:4" x14ac:dyDescent="0.3">
      <c r="A75" t="s">
        <v>25</v>
      </c>
      <c r="B75">
        <f t="shared" si="15"/>
        <v>0</v>
      </c>
      <c r="C75">
        <f>INDEX($I$2:$I$52,MATCH(A75,$A$2:$A$52,0))</f>
        <v>0</v>
      </c>
      <c r="D75">
        <f t="shared" si="17"/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0" spans="1:4" x14ac:dyDescent="0.3">
      <c r="B80" t="s">
        <v>91</v>
      </c>
    </row>
    <row r="81" spans="1:7" x14ac:dyDescent="0.3">
      <c r="A81" s="7" t="s">
        <v>70</v>
      </c>
    </row>
    <row r="83" spans="1:7" x14ac:dyDescent="0.3">
      <c r="A83" t="s">
        <v>17</v>
      </c>
      <c r="B83" s="1" t="s">
        <v>71</v>
      </c>
      <c r="C83" s="1" t="s">
        <v>72</v>
      </c>
    </row>
    <row r="84" spans="1:7" x14ac:dyDescent="0.3">
      <c r="A84" t="s">
        <v>73</v>
      </c>
      <c r="B84" s="6">
        <f>INDEX(B$2:B$52,MATCH($A$83,Table6[Department]))</f>
        <v>328800</v>
      </c>
      <c r="C84" s="6">
        <f>INDEX(C$2:C$52,MATCH($A$83,Table6[Department]))</f>
        <v>321214.59000000003</v>
      </c>
    </row>
    <row r="85" spans="1:7" x14ac:dyDescent="0.3">
      <c r="A85" t="s">
        <v>74</v>
      </c>
      <c r="B85" s="6">
        <f>INDEX(G$2:G$52,MATCH($A$83,Table6[Department]))</f>
        <v>334800</v>
      </c>
      <c r="C85" s="6">
        <f>INDEX(H$2:H$52,MATCH($A$83,Table6[Department]))</f>
        <v>312433.70999999897</v>
      </c>
    </row>
    <row r="86" spans="1:7" x14ac:dyDescent="0.3">
      <c r="A86" t="s">
        <v>75</v>
      </c>
      <c r="B86" s="6">
        <f>INDEX(L$2:L$52,MATCH($A$83,Table6[Department]))</f>
        <v>322700</v>
      </c>
      <c r="C86" s="6">
        <f>INDEX(M$2:M$52,MATCH($A$83,Table6[Department]))</f>
        <v>322263.03999999998</v>
      </c>
    </row>
    <row r="87" spans="1:7" x14ac:dyDescent="0.3">
      <c r="B87" t="str">
        <f>"Budget and Actual for "&amp;A83 &amp; " department"</f>
        <v>Budget and Actual for Agricultural Extension department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12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12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G91" s="5"/>
    </row>
    <row r="92" spans="1:7" x14ac:dyDescent="0.3">
      <c r="A92" t="s">
        <v>74</v>
      </c>
      <c r="C92" s="5"/>
      <c r="G92" s="5"/>
    </row>
    <row r="93" spans="1:7" x14ac:dyDescent="0.3">
      <c r="A93" t="s">
        <v>75</v>
      </c>
      <c r="C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12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12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G98" s="4"/>
      <c r="I98" s="4"/>
    </row>
    <row r="99" spans="1:9" x14ac:dyDescent="0.3">
      <c r="A99" t="s">
        <v>74</v>
      </c>
      <c r="C99" s="4"/>
      <c r="G99" s="4"/>
      <c r="I99" s="4"/>
    </row>
    <row r="100" spans="1:9" x14ac:dyDescent="0.3">
      <c r="A100" t="s">
        <v>75</v>
      </c>
      <c r="C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Mike Riello</cp:lastModifiedBy>
  <cp:revision/>
  <dcterms:created xsi:type="dcterms:W3CDTF">2020-02-26T17:00:38Z</dcterms:created>
  <dcterms:modified xsi:type="dcterms:W3CDTF">2024-09-20T00:15:57Z</dcterms:modified>
  <cp:category/>
  <cp:contentStatus/>
</cp:coreProperties>
</file>