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vbpartners-my.sharepoint.com/personal/ahuber_wvb-partners_com/Documents/Desktop/DA14/Projects/lookups-da14-abhube2/"/>
    </mc:Choice>
  </mc:AlternateContent>
  <xr:revisionPtr revIDLastSave="68" documentId="8_{19ED61FC-0AAB-4DAC-83F6-00D6AC42053B}" xr6:coauthVersionLast="47" xr6:coauthVersionMax="47" xr10:uidLastSave="{AC7F09BA-42DC-4F6E-A196-AEDE444FF6DD}"/>
  <bookViews>
    <workbookView xWindow="38280" yWindow="3405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1" l="1" a="1"/>
  <c r="C67" i="1" s="1"/>
  <c r="C65" i="1" a="1"/>
  <c r="C65" i="1" s="1"/>
  <c r="D65" i="1" a="1"/>
  <c r="D65" i="1"/>
  <c r="C66" i="1" a="1"/>
  <c r="C66" i="1"/>
  <c r="D66" i="1" a="1"/>
  <c r="D66" i="1" s="1"/>
  <c r="D67" i="1" a="1"/>
  <c r="D67" i="1"/>
  <c r="C68" i="1" a="1"/>
  <c r="C68" i="1" s="1"/>
  <c r="D68" i="1" a="1"/>
  <c r="D68" i="1" s="1"/>
  <c r="C69" i="1" a="1"/>
  <c r="C69" i="1" s="1"/>
  <c r="D69" i="1" a="1"/>
  <c r="D69" i="1" s="1"/>
  <c r="C70" i="1" a="1"/>
  <c r="C70" i="1" s="1"/>
  <c r="D70" i="1" a="1"/>
  <c r="D70" i="1"/>
  <c r="B66" i="1" a="1"/>
  <c r="B66" i="1" s="1"/>
  <c r="B67" i="1" a="1"/>
  <c r="B67" i="1"/>
  <c r="B68" i="1" a="1"/>
  <c r="B68" i="1" s="1"/>
  <c r="B69" i="1" a="1"/>
  <c r="B69" i="1" s="1"/>
  <c r="B70" i="1" a="1"/>
  <c r="B70" i="1" s="1"/>
  <c r="B65" i="1" a="1"/>
  <c r="B65" i="1" s="1"/>
  <c r="B56" i="1"/>
  <c r="C57" i="1"/>
  <c r="D57" i="1"/>
  <c r="C58" i="1"/>
  <c r="D58" i="1"/>
  <c r="C59" i="1"/>
  <c r="D59" i="1"/>
  <c r="C60" i="1"/>
  <c r="D60" i="1"/>
  <c r="C61" i="1"/>
  <c r="D61" i="1"/>
  <c r="C56" i="1"/>
  <c r="D56" i="1"/>
  <c r="B57" i="1"/>
  <c r="B58" i="1"/>
  <c r="B59" i="1"/>
  <c r="B60" i="1"/>
  <c r="B6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N52" i="1"/>
  <c r="O52" i="1" s="1"/>
  <c r="N51" i="1"/>
  <c r="O51" i="1" s="1"/>
  <c r="N50" i="1"/>
  <c r="O50" i="1" s="1"/>
  <c r="N49" i="1"/>
  <c r="O49" i="1" s="1"/>
  <c r="N48" i="1"/>
  <c r="O48" i="1" s="1"/>
  <c r="N47" i="1"/>
  <c r="O47" i="1" s="1"/>
  <c r="N46" i="1"/>
  <c r="O46" i="1" s="1"/>
  <c r="N45" i="1"/>
  <c r="O45" i="1" s="1"/>
  <c r="N44" i="1"/>
  <c r="O44" i="1" s="1"/>
  <c r="O43" i="1"/>
  <c r="N43" i="1"/>
  <c r="N42" i="1"/>
  <c r="O42" i="1" s="1"/>
  <c r="N41" i="1"/>
  <c r="O41" i="1" s="1"/>
  <c r="N40" i="1"/>
  <c r="O40" i="1" s="1"/>
  <c r="N39" i="1"/>
  <c r="O39" i="1" s="1"/>
  <c r="N38" i="1"/>
  <c r="O38" i="1" s="1"/>
  <c r="O37" i="1"/>
  <c r="N37" i="1"/>
  <c r="N36" i="1"/>
  <c r="O36" i="1" s="1"/>
  <c r="N35" i="1"/>
  <c r="O35" i="1" s="1"/>
  <c r="N34" i="1"/>
  <c r="O34" i="1" s="1"/>
  <c r="N33" i="1"/>
  <c r="O33" i="1" s="1"/>
  <c r="N32" i="1"/>
  <c r="O32" i="1" s="1"/>
  <c r="N31" i="1"/>
  <c r="O31" i="1" s="1"/>
  <c r="N30" i="1"/>
  <c r="O30" i="1" s="1"/>
  <c r="N29" i="1"/>
  <c r="O29" i="1" s="1"/>
  <c r="N28" i="1"/>
  <c r="O28" i="1" s="1"/>
  <c r="N27" i="1"/>
  <c r="O27" i="1" s="1"/>
  <c r="N26" i="1"/>
  <c r="O26" i="1" s="1"/>
  <c r="N25" i="1"/>
  <c r="O25" i="1" s="1"/>
  <c r="N24" i="1"/>
  <c r="O24" i="1" s="1"/>
  <c r="O23" i="1"/>
  <c r="N23" i="1"/>
  <c r="N22" i="1"/>
  <c r="O22" i="1" s="1"/>
  <c r="N21" i="1"/>
  <c r="O21" i="1" s="1"/>
  <c r="N20" i="1"/>
  <c r="O20" i="1" s="1"/>
  <c r="N19" i="1"/>
  <c r="O19" i="1" s="1"/>
  <c r="N18" i="1"/>
  <c r="O18" i="1" s="1"/>
  <c r="O17" i="1"/>
  <c r="N17" i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O3" i="1"/>
  <c r="N3" i="1"/>
  <c r="N2" i="1"/>
  <c r="O2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J46" i="1"/>
  <c r="I46" i="1"/>
  <c r="I45" i="1"/>
  <c r="J45" i="1" s="1"/>
  <c r="I44" i="1"/>
  <c r="J44" i="1" s="1"/>
  <c r="I43" i="1"/>
  <c r="J43" i="1" s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J26" i="1"/>
  <c r="I26" i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J7" i="1"/>
  <c r="I7" i="1"/>
  <c r="J6" i="1"/>
  <c r="I6" i="1"/>
  <c r="I5" i="1"/>
  <c r="J5" i="1" s="1"/>
  <c r="I4" i="1"/>
  <c r="J4" i="1" s="1"/>
  <c r="I3" i="1"/>
  <c r="J3" i="1" s="1"/>
  <c r="I2" i="1"/>
  <c r="J2" i="1" s="1"/>
  <c r="E3" i="1"/>
  <c r="E4" i="1"/>
  <c r="E5" i="1"/>
  <c r="E6" i="1"/>
  <c r="E7" i="1"/>
  <c r="E8" i="1"/>
  <c r="F27" i="1" s="1"/>
  <c r="E9" i="1"/>
  <c r="E10" i="1"/>
  <c r="E11" i="1"/>
  <c r="F11" i="1" s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F35" i="1" s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F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22" i="1" l="1"/>
  <c r="F42" i="1"/>
  <c r="F16" i="1"/>
  <c r="F18" i="1"/>
  <c r="F20" i="1"/>
  <c r="F3" i="1"/>
  <c r="F23" i="1"/>
  <c r="F43" i="1"/>
  <c r="F25" i="1"/>
  <c r="F6" i="1"/>
  <c r="F46" i="1"/>
  <c r="F47" i="1"/>
  <c r="F8" i="1"/>
  <c r="F28" i="1"/>
  <c r="F9" i="1"/>
  <c r="F10" i="1"/>
  <c r="F30" i="1"/>
  <c r="F33" i="1"/>
  <c r="F15" i="1"/>
  <c r="F36" i="1"/>
  <c r="F38" i="1"/>
  <c r="F40" i="1"/>
  <c r="F4" i="1"/>
  <c r="F24" i="1"/>
  <c r="F44" i="1"/>
  <c r="F5" i="1"/>
  <c r="F26" i="1"/>
  <c r="F48" i="1"/>
  <c r="F49" i="1"/>
  <c r="F50" i="1"/>
  <c r="F31" i="1"/>
  <c r="F12" i="1"/>
  <c r="F52" i="1"/>
  <c r="F13" i="1"/>
  <c r="F14" i="1"/>
  <c r="F37" i="1"/>
  <c r="F19" i="1"/>
  <c r="F41" i="1"/>
  <c r="F45" i="1"/>
  <c r="F21" i="1"/>
  <c r="F7" i="1"/>
  <c r="F29" i="1"/>
  <c r="F51" i="1"/>
  <c r="F34" i="1"/>
  <c r="F17" i="1"/>
  <c r="F39" i="1"/>
  <c r="F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<sst xmlns="http://schemas.openxmlformats.org/spreadsheetml/2006/main" count="149" uniqueCount="90">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</sst>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0" zoomScale="120" zoomScaleNormal="120" workbookViewId="0">
      <selection activeCell="F61" sqref="F61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ABS(C2-B2)</f>
        <v>15396420.870000005</v>
      </c>
      <c r="E2" s="9">
        <f>IFERROR((D2/B2),"0")</f>
        <v>4.3170750765267295E-2</v>
      </c>
      <c r="F2">
        <f>_xlfn.RANK.EQ(E2,$E$2:$E$52)</f>
        <v>14</v>
      </c>
      <c r="G2">
        <v>382685200</v>
      </c>
      <c r="H2">
        <v>346340810.81999999</v>
      </c>
      <c r="I2">
        <f>ABS(H2-G2)</f>
        <v>36344389.180000007</v>
      </c>
      <c r="J2" s="9">
        <f>IFERROR((I2/G2),"0")</f>
        <v>9.4972027086493035E-2</v>
      </c>
      <c r="K2">
        <f>_xlfn.RANK.EQ(J2,$J$2:$J$52)</f>
        <v>10</v>
      </c>
      <c r="L2">
        <v>376548600</v>
      </c>
      <c r="M2">
        <v>355279492.22999901</v>
      </c>
      <c r="N2">
        <f>ABS(M2-L2)</f>
        <v>21269107.770000994</v>
      </c>
      <c r="O2" s="9">
        <f>IFERROR((N2/L2),"0")</f>
        <v>5.6484362894991494E-2</v>
      </c>
      <c r="P2">
        <f>_xlfn.RANK.EQ(O2,$O$2:$O$52)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ABS(C3-B3)</f>
        <v>7585.4099999999744</v>
      </c>
      <c r="E3" s="9">
        <f t="shared" ref="E3:E52" si="1">IFERROR((D3/B3),"0")</f>
        <v>2.3069981751824741E-2</v>
      </c>
      <c r="F3">
        <f t="shared" ref="F3:F52" si="2">_xlfn.RANK.EQ(E3,$E$2:$E$52)</f>
        <v>22</v>
      </c>
      <c r="G3">
        <v>334800</v>
      </c>
      <c r="H3">
        <v>312433.70999999897</v>
      </c>
      <c r="I3">
        <f t="shared" ref="I3:I52" si="3">ABS(H3-G3)</f>
        <v>22366.290000001027</v>
      </c>
      <c r="J3" s="9">
        <f t="shared" ref="J3:J52" si="4">IFERROR((I3/G3),"0")</f>
        <v>6.6804928315415249E-2</v>
      </c>
      <c r="K3">
        <f t="shared" ref="K3:K52" si="5">_xlfn.RANK.EQ(J3,$J$2:$J$52)</f>
        <v>14</v>
      </c>
      <c r="L3">
        <v>322700</v>
      </c>
      <c r="M3">
        <v>322263.03999999998</v>
      </c>
      <c r="N3">
        <f t="shared" ref="N3:N52" si="6">ABS(M3-L3)</f>
        <v>436.96000000002095</v>
      </c>
      <c r="O3" s="9">
        <f t="shared" ref="O3:O52" si="7">IFERROR((N3/L3),"0")</f>
        <v>1.3540749922529313E-3</v>
      </c>
      <c r="P3">
        <f t="shared" ref="P3:P52" si="8">_xlfn.RANK.EQ(O3,$O$2:$O$52)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9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9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9">
        <f t="shared" si="7"/>
        <v>2.6599210899959033E-2</v>
      </c>
      <c r="P4">
        <f t="shared" si="8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9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9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9">
        <f t="shared" si="7"/>
        <v>3.3800336357544182E-2</v>
      </c>
      <c r="P5">
        <f t="shared" si="8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23391.479999999981</v>
      </c>
      <c r="E6" s="9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9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9">
        <f t="shared" si="7"/>
        <v>1.925202156356929E-4</v>
      </c>
      <c r="P6">
        <f t="shared" si="8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382928.79000000004</v>
      </c>
      <c r="E7" s="9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9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9">
        <f t="shared" si="7"/>
        <v>0.11920361114432618</v>
      </c>
      <c r="P7">
        <f t="shared" si="8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236476.69000000996</v>
      </c>
      <c r="E8" s="9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9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9">
        <f t="shared" si="7"/>
        <v>0.15295680364719175</v>
      </c>
      <c r="P8">
        <f t="shared" si="8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9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9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9">
        <f t="shared" si="7"/>
        <v>7.3852043000788653E-2</v>
      </c>
      <c r="P9">
        <f t="shared" si="8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36209.630000000005</v>
      </c>
      <c r="E10" s="9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9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9">
        <f t="shared" si="7"/>
        <v>1.883298461538465E-2</v>
      </c>
      <c r="P10">
        <f t="shared" si="8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9" t="str">
        <f t="shared" si="1"/>
        <v>0</v>
      </c>
      <c r="F11">
        <f t="shared" si="2"/>
        <v>48</v>
      </c>
      <c r="G11">
        <v>0</v>
      </c>
      <c r="H11">
        <v>0</v>
      </c>
      <c r="I11">
        <f t="shared" si="3"/>
        <v>0</v>
      </c>
      <c r="J11" s="9" t="str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9">
        <f t="shared" si="7"/>
        <v>0.82994157333333329</v>
      </c>
      <c r="P11">
        <f t="shared" si="8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214304.66999999993</v>
      </c>
      <c r="E12" s="9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9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9">
        <f t="shared" si="7"/>
        <v>6.5433934755654441E-2</v>
      </c>
      <c r="P12">
        <f t="shared" si="8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9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9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9">
        <f t="shared" si="7"/>
        <v>2.4217184605222895E-2</v>
      </c>
      <c r="P13">
        <f t="shared" si="8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6982.6300000000047</v>
      </c>
      <c r="E14" s="9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9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9">
        <f t="shared" si="7"/>
        <v>4.0308095781071827E-2</v>
      </c>
      <c r="P14">
        <f t="shared" si="8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>
        <f t="shared" si="2"/>
        <v>43</v>
      </c>
      <c r="G15">
        <v>184167800</v>
      </c>
      <c r="H15">
        <v>175966389.24999899</v>
      </c>
      <c r="I15">
        <f t="shared" si="3"/>
        <v>8201410.7500010133</v>
      </c>
      <c r="J15" s="9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9">
        <f t="shared" si="7"/>
        <v>2.3829085727446114E-2</v>
      </c>
      <c r="P15">
        <f t="shared" si="8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9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9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9">
        <f t="shared" si="7"/>
        <v>1.4464932677229222E-5</v>
      </c>
      <c r="P16">
        <f t="shared" si="8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9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9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9">
        <f t="shared" si="7"/>
        <v>6.3071811282801551E-2</v>
      </c>
      <c r="P17">
        <f t="shared" si="8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9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9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9">
        <f t="shared" si="7"/>
        <v>0.12882667147667154</v>
      </c>
      <c r="P18">
        <f t="shared" si="8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9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9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9">
        <f t="shared" si="7"/>
        <v>6.1687262121374278E-2</v>
      </c>
      <c r="P19">
        <f t="shared" si="8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9">
        <f t="shared" si="1"/>
        <v>1.2379538203300809E-5</v>
      </c>
      <c r="F20">
        <f t="shared" si="2"/>
        <v>47</v>
      </c>
      <c r="G20">
        <v>131849400</v>
      </c>
      <c r="H20">
        <v>131839624.37</v>
      </c>
      <c r="I20">
        <f t="shared" si="3"/>
        <v>9775.6299999952316</v>
      </c>
      <c r="J20" s="9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9">
        <f t="shared" si="7"/>
        <v>8.9158438821450736E-7</v>
      </c>
      <c r="P20">
        <f t="shared" si="8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9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9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9">
        <f t="shared" si="7"/>
        <v>3.6546762734864152E-2</v>
      </c>
      <c r="P21">
        <f t="shared" si="8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9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9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9">
        <f t="shared" si="7"/>
        <v>6.2439674240938325E-5</v>
      </c>
      <c r="P22">
        <f t="shared" si="8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9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9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9">
        <f t="shared" si="7"/>
        <v>2.5892971236375011E-2</v>
      </c>
      <c r="P23">
        <f t="shared" si="8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12230.810000000056</v>
      </c>
      <c r="E24" s="9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9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9">
        <f t="shared" si="7"/>
        <v>6.5504224339284781E-5</v>
      </c>
      <c r="P24">
        <f t="shared" si="8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4950.4699999999721</v>
      </c>
      <c r="E25" s="9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9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9">
        <f t="shared" si="7"/>
        <v>3.4741188318228064E-3</v>
      </c>
      <c r="P25">
        <f t="shared" si="8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447839.91999999993</v>
      </c>
      <c r="E26" s="9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9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9">
        <f t="shared" si="7"/>
        <v>5.7720881286022069E-2</v>
      </c>
      <c r="P26">
        <f t="shared" si="8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9" t="str">
        <f t="shared" si="1"/>
        <v>0</v>
      </c>
      <c r="F27">
        <f t="shared" si="2"/>
        <v>48</v>
      </c>
      <c r="G27">
        <v>0</v>
      </c>
      <c r="H27">
        <v>0</v>
      </c>
      <c r="I27">
        <f t="shared" si="3"/>
        <v>0</v>
      </c>
      <c r="J27" s="9" t="str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9" t="str">
        <f t="shared" si="7"/>
        <v>0</v>
      </c>
      <c r="P27">
        <f t="shared" si="8"/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132457.97999999998</v>
      </c>
      <c r="E28" s="9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9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9">
        <f t="shared" si="7"/>
        <v>8.6909325643882263E-2</v>
      </c>
      <c r="P28">
        <f t="shared" si="8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37915.290000000037</v>
      </c>
      <c r="E29" s="9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9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9">
        <f t="shared" si="7"/>
        <v>1.2225336516860273E-5</v>
      </c>
      <c r="P29">
        <f t="shared" si="8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101705.90000000037</v>
      </c>
      <c r="E30" s="9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9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9">
        <f t="shared" si="7"/>
        <v>2.7439209100169185E-3</v>
      </c>
      <c r="P30">
        <f t="shared" si="8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24772.310000000056</v>
      </c>
      <c r="E31" s="9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9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9">
        <f t="shared" si="7"/>
        <v>3.7049585716576634E-2</v>
      </c>
      <c r="P31">
        <f t="shared" si="8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9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9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9">
        <f t="shared" si="7"/>
        <v>2.7581118653977402E-2</v>
      </c>
      <c r="P32">
        <f t="shared" si="8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9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9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9">
        <f t="shared" si="7"/>
        <v>5.5141067323084929E-3</v>
      </c>
      <c r="P33">
        <f t="shared" si="8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79341.779999999795</v>
      </c>
      <c r="E34" s="9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9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9">
        <f t="shared" si="7"/>
        <v>2.6647296115611244E-2</v>
      </c>
      <c r="P34">
        <f t="shared" si="8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9" t="str">
        <f t="shared" si="1"/>
        <v>0</v>
      </c>
      <c r="F35">
        <f t="shared" si="2"/>
        <v>48</v>
      </c>
      <c r="G35">
        <v>0</v>
      </c>
      <c r="H35">
        <v>0</v>
      </c>
      <c r="I35">
        <f t="shared" si="3"/>
        <v>0</v>
      </c>
      <c r="J35" s="9" t="str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9" t="str">
        <f t="shared" si="7"/>
        <v>0</v>
      </c>
      <c r="P35">
        <f t="shared" si="8"/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9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9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9">
        <f t="shared" si="7"/>
        <v>0.11509132414892521</v>
      </c>
      <c r="P36">
        <f t="shared" si="8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9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9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9">
        <f t="shared" si="7"/>
        <v>8.1928538464887526E-2</v>
      </c>
      <c r="P37">
        <f t="shared" si="8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16630.180000000051</v>
      </c>
      <c r="E38" s="9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9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9">
        <f t="shared" si="7"/>
        <v>1.7580354847003174E-4</v>
      </c>
      <c r="P38">
        <f t="shared" si="8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70791.13</v>
      </c>
      <c r="E39" s="9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9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9">
        <f t="shared" si="7"/>
        <v>4.4919653310605226E-2</v>
      </c>
      <c r="P39">
        <f t="shared" si="8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9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9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9">
        <f t="shared" si="7"/>
        <v>1.5178676768608648E-2</v>
      </c>
      <c r="P40">
        <f t="shared" si="8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9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9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9">
        <f t="shared" si="7"/>
        <v>1.7099804162586642E-2</v>
      </c>
      <c r="P41">
        <f t="shared" si="8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9">
        <f t="shared" si="1"/>
        <v>2.2070943135841053E-4</v>
      </c>
      <c r="F42">
        <f t="shared" si="2"/>
        <v>45</v>
      </c>
      <c r="G42">
        <v>199130300</v>
      </c>
      <c r="H42">
        <v>196755033.31</v>
      </c>
      <c r="I42">
        <f t="shared" si="3"/>
        <v>2375266.6899999976</v>
      </c>
      <c r="J42" s="9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9">
        <f t="shared" si="7"/>
        <v>1.8129115815929696E-7</v>
      </c>
      <c r="P42">
        <f t="shared" si="8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9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9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9">
        <f t="shared" si="7"/>
        <v>4.0778750220654303E-2</v>
      </c>
      <c r="P43">
        <f t="shared" si="8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9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9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9">
        <f t="shared" si="7"/>
        <v>1.8780648419868168E-6</v>
      </c>
      <c r="P44">
        <f t="shared" si="8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9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9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9">
        <f t="shared" si="7"/>
        <v>1.1432866237947358E-2</v>
      </c>
      <c r="P45">
        <f t="shared" si="8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777.57000000000698</v>
      </c>
      <c r="E46" s="9">
        <f t="shared" si="1"/>
        <v>3.0010420686993711E-3</v>
      </c>
      <c r="F46">
        <f t="shared" si="2"/>
        <v>44</v>
      </c>
      <c r="G46">
        <v>266000</v>
      </c>
      <c r="H46">
        <v>257402.90999999901</v>
      </c>
      <c r="I46">
        <f t="shared" si="3"/>
        <v>8597.090000000986</v>
      </c>
      <c r="J46" s="9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9">
        <f t="shared" si="7"/>
        <v>4.6225533508053113E-2</v>
      </c>
      <c r="P46">
        <f t="shared" si="8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9">
        <f t="shared" si="1"/>
        <v>1.7435939690898361E-4</v>
      </c>
      <c r="F47">
        <f t="shared" si="2"/>
        <v>46</v>
      </c>
      <c r="G47">
        <v>73467000</v>
      </c>
      <c r="H47">
        <v>73442541.659999996</v>
      </c>
      <c r="I47">
        <f t="shared" si="3"/>
        <v>24458.340000003576</v>
      </c>
      <c r="J47" s="9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9">
        <f t="shared" si="7"/>
        <v>2.9266019117572752E-4</v>
      </c>
      <c r="P47">
        <f t="shared" si="8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9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9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9">
        <f t="shared" si="7"/>
        <v>5.5893132870587676E-2</v>
      </c>
      <c r="P48">
        <f t="shared" si="8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1700.570000000007</v>
      </c>
      <c r="E49" s="9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9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9" t="str">
        <f t="shared" si="7"/>
        <v>0</v>
      </c>
      <c r="P49">
        <f t="shared" si="8"/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>
        <f t="shared" si="2"/>
        <v>48</v>
      </c>
      <c r="G50">
        <v>859100</v>
      </c>
      <c r="H50">
        <v>859100</v>
      </c>
      <c r="I50">
        <f t="shared" si="3"/>
        <v>0</v>
      </c>
      <c r="J50" s="9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9">
        <f t="shared" si="7"/>
        <v>0</v>
      </c>
      <c r="P50">
        <f t="shared" si="8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9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9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9">
        <f t="shared" si="7"/>
        <v>1.1100045280114048E-2</v>
      </c>
      <c r="P51">
        <f t="shared" si="8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9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9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9">
        <f t="shared" si="7"/>
        <v>0.11404408166781529</v>
      </c>
      <c r="P52">
        <f t="shared" si="8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VLOOKUP($A56,$A$2:$P$52,MATCH(B$55,$A$1:$P$1,0),FALSE)</f>
        <v>36209.630000000005</v>
      </c>
      <c r="C56">
        <f>VLOOKUP($A56,$A$2:$P$52,MATCH(C$55,$A$1:$P$1,0),FALSE)</f>
        <v>27292.159999999974</v>
      </c>
      <c r="D56">
        <f t="shared" ref="C56:D61" si="9">VLOOKUP($A56,$A$2:$P$52,MATCH(D$55,$A$1:$P$1,0),FALSE)</f>
        <v>9181.0800000000163</v>
      </c>
    </row>
    <row r="57" spans="1:16" x14ac:dyDescent="0.35">
      <c r="A57" t="s">
        <v>25</v>
      </c>
      <c r="B57">
        <f t="shared" ref="B57:C61" si="10">VLOOKUP($A57,$A$2:$P$52,MATCH(B$55,$A$1:$P$1,0),FALSE)</f>
        <v>0</v>
      </c>
      <c r="C57">
        <f t="shared" si="10"/>
        <v>0</v>
      </c>
      <c r="D57">
        <f t="shared" si="9"/>
        <v>311228.08999999997</v>
      </c>
    </row>
    <row r="58" spans="1:16" x14ac:dyDescent="0.35">
      <c r="A58" t="s">
        <v>32</v>
      </c>
      <c r="B58">
        <f t="shared" si="10"/>
        <v>149396.10000000987</v>
      </c>
      <c r="C58">
        <f t="shared" si="10"/>
        <v>189254.06000000006</v>
      </c>
      <c r="D58">
        <f t="shared" si="9"/>
        <v>374962.91000000015</v>
      </c>
    </row>
    <row r="59" spans="1:16" x14ac:dyDescent="0.35">
      <c r="A59" t="s">
        <v>38</v>
      </c>
      <c r="B59">
        <f t="shared" si="10"/>
        <v>12230.810000000056</v>
      </c>
      <c r="C59">
        <f t="shared" si="10"/>
        <v>45485.580000000075</v>
      </c>
      <c r="D59">
        <f t="shared" si="9"/>
        <v>72.879999999888241</v>
      </c>
    </row>
    <row r="60" spans="1:16" x14ac:dyDescent="0.35">
      <c r="A60" t="s">
        <v>39</v>
      </c>
      <c r="B60">
        <f t="shared" si="10"/>
        <v>4950.4699999999721</v>
      </c>
      <c r="C60">
        <f t="shared" si="10"/>
        <v>8005.7900000010268</v>
      </c>
      <c r="D60">
        <f t="shared" si="9"/>
        <v>1724.9000000000233</v>
      </c>
    </row>
    <row r="61" spans="1:16" x14ac:dyDescent="0.35">
      <c r="A61" t="s">
        <v>55</v>
      </c>
      <c r="B61">
        <f t="shared" si="10"/>
        <v>184239.79000001028</v>
      </c>
      <c r="C61">
        <f t="shared" si="10"/>
        <v>133456.33000001032</v>
      </c>
      <c r="D61">
        <f t="shared" si="9"/>
        <v>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">_xlfn.XLOOKUP($A65,$A$2:$A$52,INDEX($B$2:$P$52,0,MATCH(B$64,$B$1:$P$1)))</f>
        <v>36209.630000000005</v>
      </c>
      <c r="C65" cm="1">
        <f t="array" ref="C65">_xlfn.XLOOKUP($A65,$A$2:$A$52,INDEX($B$2:$P$52,0,MATCH(C$64,$B$1:$P$1)))</f>
        <v>27292.159999999974</v>
      </c>
      <c r="D65" cm="1">
        <f t="array" ref="D65">_xlfn.XLOOKUP($A65,$A$2:$A$52,INDEX($B$2:$P$52,0,MATCH(D$64,$B$1:$P$1)))</f>
        <v>9181.0800000000163</v>
      </c>
    </row>
    <row r="66" spans="1:4" x14ac:dyDescent="0.35">
      <c r="A66" t="s">
        <v>25</v>
      </c>
      <c r="B66" cm="1">
        <f t="array" ref="B66">_xlfn.XLOOKUP($A66,$A$2:$A$52,INDEX($B$2:$P$52,0,MATCH(B$64,$B$1:$P$1)))</f>
        <v>0</v>
      </c>
      <c r="C66" cm="1">
        <f t="array" ref="C66">_xlfn.XLOOKUP($A66,$A$2:$A$52,INDEX($B$2:$P$52,0,MATCH(C$64,$B$1:$P$1)))</f>
        <v>0</v>
      </c>
      <c r="D66" cm="1">
        <f t="array" ref="D66">_xlfn.XLOOKUP($A66,$A$2:$A$52,INDEX($B$2:$P$52,0,MATCH(D$64,$B$1:$P$1)))</f>
        <v>311228.08999999997</v>
      </c>
    </row>
    <row r="67" spans="1:4" x14ac:dyDescent="0.35">
      <c r="A67" t="s">
        <v>32</v>
      </c>
      <c r="B67" cm="1">
        <f t="array" ref="B67">_xlfn.XLOOKUP($A67,$A$2:$A$52,INDEX($B$2:$P$52,0,MATCH(B$64,$B$1:$P$1)))</f>
        <v>149396.10000000987</v>
      </c>
      <c r="C67" cm="1">
        <f t="array" ref="C67">_xlfn.XLOOKUP($A67,$A$2:$A$52,INDEX($B$2:$P$52,0,MATCH(C$64,$B$1:$P$1)))</f>
        <v>189254.06000000006</v>
      </c>
      <c r="D67" cm="1">
        <f t="array" ref="D67">_xlfn.XLOOKUP($A67,$A$2:$A$52,INDEX($B$2:$P$52,0,MATCH(D$64,$B$1:$P$1)))</f>
        <v>374962.91000000015</v>
      </c>
    </row>
    <row r="68" spans="1:4" x14ac:dyDescent="0.35">
      <c r="A68" t="s">
        <v>38</v>
      </c>
      <c r="B68" cm="1">
        <f t="array" ref="B68">_xlfn.XLOOKUP($A68,$A$2:$A$52,INDEX($B$2:$P$52,0,MATCH(B$64,$B$1:$P$1)))</f>
        <v>12230.810000000056</v>
      </c>
      <c r="C68" cm="1">
        <f t="array" ref="C68">_xlfn.XLOOKUP($A68,$A$2:$A$52,INDEX($B$2:$P$52,0,MATCH(C$64,$B$1:$P$1)))</f>
        <v>45485.580000000075</v>
      </c>
      <c r="D68" cm="1">
        <f t="array" ref="D68">_xlfn.XLOOKUP($A68,$A$2:$A$52,INDEX($B$2:$P$52,0,MATCH(D$64,$B$1:$P$1)))</f>
        <v>72.879999999888241</v>
      </c>
    </row>
    <row r="69" spans="1:4" x14ac:dyDescent="0.35">
      <c r="A69" t="s">
        <v>39</v>
      </c>
      <c r="B69" cm="1">
        <f t="array" ref="B69">_xlfn.XLOOKUP($A69,$A$2:$A$52,INDEX($B$2:$P$52,0,MATCH(B$64,$B$1:$P$1)))</f>
        <v>4950.4699999999721</v>
      </c>
      <c r="C69" cm="1">
        <f t="array" ref="C69">_xlfn.XLOOKUP($A69,$A$2:$A$52,INDEX($B$2:$P$52,0,MATCH(C$64,$B$1:$P$1)))</f>
        <v>8005.7900000010268</v>
      </c>
      <c r="D69" cm="1">
        <f t="array" ref="D69">_xlfn.XLOOKUP($A69,$A$2:$A$52,INDEX($B$2:$P$52,0,MATCH(D$64,$B$1:$P$1)))</f>
        <v>1724.9000000000233</v>
      </c>
    </row>
    <row r="70" spans="1:4" x14ac:dyDescent="0.35">
      <c r="A70" t="s">
        <v>55</v>
      </c>
      <c r="B70" cm="1">
        <f t="array" ref="B70">_xlfn.XLOOKUP($A70,$A$2:$A$52,INDEX($B$2:$P$52,0,MATCH(B$64,$B$1:$P$1)))</f>
        <v>184239.79000001028</v>
      </c>
      <c r="C70" cm="1">
        <f t="array" ref="C70">_xlfn.XLOOKUP($A70,$A$2:$A$52,INDEX($B$2:$P$52,0,MATCH(C$64,$B$1:$P$1)))</f>
        <v>133456.33000001032</v>
      </c>
      <c r="D70" cm="1">
        <f t="array" ref="D70">_xlfn.XLOOKUP($A70,$A$2:$A$52,INDEX($B$2:$P$52,0,MATCH(D$64,$B$1:$P$1)))</f>
        <v>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</row>
    <row r="75" spans="1:4" x14ac:dyDescent="0.35">
      <c r="A75" t="s">
        <v>25</v>
      </c>
    </row>
    <row r="76" spans="1:4" x14ac:dyDescent="0.35">
      <c r="A76" t="s">
        <v>32</v>
      </c>
    </row>
    <row r="77" spans="1:4" x14ac:dyDescent="0.35">
      <c r="A77" t="s">
        <v>38</v>
      </c>
    </row>
    <row r="78" spans="1:4" x14ac:dyDescent="0.35">
      <c r="A78" t="s">
        <v>39</v>
      </c>
    </row>
    <row r="79" spans="1:4" x14ac:dyDescent="0.35">
      <c r="A79" t="s">
        <v>55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/>
      <c r="C84" s="6"/>
    </row>
    <row r="85" spans="1:7" x14ac:dyDescent="0.35">
      <c r="A85" t="s">
        <v>74</v>
      </c>
      <c r="B85" s="6"/>
      <c r="C85" s="6"/>
    </row>
    <row r="86" spans="1:7" x14ac:dyDescent="0.35">
      <c r="A86" t="s">
        <v>75</v>
      </c>
      <c r="B86" s="6"/>
      <c r="C86" s="6"/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Andy Huber</cp:lastModifiedBy>
  <cp:revision/>
  <dcterms:created xsi:type="dcterms:W3CDTF">2020-02-26T17:00:38Z</dcterms:created>
  <dcterms:modified xsi:type="dcterms:W3CDTF">2025-01-22T02:37:49Z</dcterms:modified>
  <cp:category/>
  <cp:contentStatus/>
</cp:coreProperties>
</file>