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ims\Documents\NSS\DA14\Projects\lookups-da14-ekimshaf\"/>
    </mc:Choice>
  </mc:AlternateContent>
  <xr:revisionPtr revIDLastSave="0" documentId="13_ncr:1_{BC94A653-30C2-486B-A825-6231826048EB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B56" i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<sst xmlns="http://schemas.openxmlformats.org/spreadsheetml/2006/main" count="150" uniqueCount="90">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</sst>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8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6" workbookViewId="0">
      <selection activeCell="C86" sqref="C86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s="9">
        <v>356640100</v>
      </c>
      <c r="C2" s="9">
        <v>341243679.13</v>
      </c>
      <c r="D2" s="9">
        <f>SUM($B$2-$C$2)</f>
        <v>15396420.870000005</v>
      </c>
      <c r="E2" s="5">
        <f>IFERROR(SUM($B2-$C2)/B2,0)</f>
        <v>4.3170750765267295E-2</v>
      </c>
      <c r="F2">
        <f>_xlfn.RANK.EQ(E2,$E$2:$E$52)</f>
        <v>14</v>
      </c>
      <c r="G2" s="9">
        <v>382685200</v>
      </c>
      <c r="H2" s="9">
        <v>346340810.81999999</v>
      </c>
      <c r="I2" s="9">
        <f>SUM($G2-$H2)</f>
        <v>36344389.180000007</v>
      </c>
      <c r="J2" s="5">
        <f>IFERROR(SUM($G2-$H2)/G2, 0)</f>
        <v>9.4972027086493035E-2</v>
      </c>
      <c r="K2">
        <f>_xlfn.RANK.EQ(J2,$J$2:$J$52)</f>
        <v>10</v>
      </c>
      <c r="L2" s="9">
        <v>376548600</v>
      </c>
      <c r="M2" s="9">
        <v>355279492.22999901</v>
      </c>
      <c r="N2" s="9">
        <f>SUM($L2-$M2)</f>
        <v>21269107.770000994</v>
      </c>
      <c r="O2" s="5">
        <f>IFERROR(SUM($L2-$M2)/L2, 0)</f>
        <v>5.6484362894991494E-2</v>
      </c>
      <c r="P2">
        <f>_xlfn.RANK.EQ(O2,$O$2:$O$52)</f>
        <v>14</v>
      </c>
    </row>
    <row r="3" spans="1:16" x14ac:dyDescent="0.35">
      <c r="A3" t="s">
        <v>17</v>
      </c>
      <c r="B3" s="9">
        <v>328800</v>
      </c>
      <c r="C3" s="9">
        <v>321214.59000000003</v>
      </c>
      <c r="D3" s="9">
        <f t="shared" ref="D3:D52" si="0">SUM(B3-C3)</f>
        <v>7585.4099999999744</v>
      </c>
      <c r="E3" s="5">
        <f t="shared" ref="E3:E52" si="1">IFERROR(SUM($B3-$C3)/B3,0)</f>
        <v>2.3069981751824741E-2</v>
      </c>
      <c r="F3">
        <f t="shared" ref="F3:F52" si="2">_xlfn.RANK.EQ(E3,$E$2:$E$52)</f>
        <v>22</v>
      </c>
      <c r="G3" s="9">
        <v>334800</v>
      </c>
      <c r="H3" s="9">
        <v>312433.70999999897</v>
      </c>
      <c r="I3" s="9">
        <f t="shared" ref="I2:I52" si="3">SUM(G3-H3)</f>
        <v>22366.290000001027</v>
      </c>
      <c r="J3" s="5">
        <f t="shared" ref="J3:J52" si="4">IFERROR(SUM($G3-$H3)/G3, 0)</f>
        <v>6.6804928315415249E-2</v>
      </c>
      <c r="K3">
        <f t="shared" ref="K3:K52" si="5">_xlfn.RANK.EQ(J3,$J$2:$J$52)</f>
        <v>14</v>
      </c>
      <c r="L3" s="9">
        <v>322700</v>
      </c>
      <c r="M3" s="9">
        <v>322263.03999999998</v>
      </c>
      <c r="N3" s="9">
        <f t="shared" ref="N2:N52" si="6">SUM(L3-M3)</f>
        <v>436.96000000002095</v>
      </c>
      <c r="O3" s="5">
        <f t="shared" ref="O3:O52" si="7">IFERROR(SUM($L3-$M3)/L3, 0)</f>
        <v>1.3540749922529313E-3</v>
      </c>
      <c r="P3">
        <f t="shared" ref="P3:P52" si="8">_xlfn.RANK.EQ(O3,$O$2:$O$52)</f>
        <v>37</v>
      </c>
    </row>
    <row r="4" spans="1:16" x14ac:dyDescent="0.35">
      <c r="A4" t="s">
        <v>18</v>
      </c>
      <c r="B4" s="9">
        <v>3130600</v>
      </c>
      <c r="C4" s="9">
        <v>3115157.5599999898</v>
      </c>
      <c r="D4" s="9">
        <f t="shared" si="0"/>
        <v>15442.440000010189</v>
      </c>
      <c r="E4" s="5">
        <f t="shared" si="1"/>
        <v>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62606.790000009816</v>
      </c>
      <c r="J4" s="5">
        <f t="shared" si="4"/>
        <v>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5">
      <c r="A5" t="s">
        <v>19</v>
      </c>
      <c r="B5" s="9">
        <v>7670700</v>
      </c>
      <c r="C5" s="9">
        <v>6947552.6699999999</v>
      </c>
      <c r="D5" s="9">
        <f t="shared" si="0"/>
        <v>723147.33000000007</v>
      </c>
      <c r="E5" s="5">
        <f t="shared" si="1"/>
        <v>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947690.6799999997</v>
      </c>
      <c r="J5" s="5">
        <f t="shared" si="4"/>
        <v>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5">
      <c r="A6" t="s">
        <v>20</v>
      </c>
      <c r="B6" s="9">
        <v>409300</v>
      </c>
      <c r="C6" s="9">
        <v>385908.52</v>
      </c>
      <c r="D6" s="9">
        <f t="shared" si="0"/>
        <v>23391.479999999981</v>
      </c>
      <c r="E6" s="5">
        <f t="shared" si="1"/>
        <v>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741.35999999998603</v>
      </c>
      <c r="J6" s="5">
        <f t="shared" si="4"/>
        <v>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5">
      <c r="A7" t="s">
        <v>21</v>
      </c>
      <c r="B7" s="9">
        <v>3329000</v>
      </c>
      <c r="C7" s="9">
        <v>2946071.21</v>
      </c>
      <c r="D7" s="9">
        <f t="shared" si="0"/>
        <v>382928.79000000004</v>
      </c>
      <c r="E7" s="5">
        <f t="shared" si="1"/>
        <v>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339416.58999999985</v>
      </c>
      <c r="J7" s="5">
        <f t="shared" si="4"/>
        <v>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5">
      <c r="A8" t="s">
        <v>22</v>
      </c>
      <c r="B8" s="9">
        <v>1552100</v>
      </c>
      <c r="C8" s="9">
        <v>1315623.30999999</v>
      </c>
      <c r="D8" s="9">
        <f t="shared" si="0"/>
        <v>236476.69000000996</v>
      </c>
      <c r="E8" s="5">
        <f t="shared" si="1"/>
        <v>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206794.01000001002</v>
      </c>
      <c r="J8" s="5">
        <f t="shared" si="4"/>
        <v>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5">
      <c r="A9" t="s">
        <v>23</v>
      </c>
      <c r="B9" s="9">
        <v>9349400</v>
      </c>
      <c r="C9" s="9">
        <v>8952825.2799999993</v>
      </c>
      <c r="D9" s="9">
        <f t="shared" si="0"/>
        <v>396574.72000000067</v>
      </c>
      <c r="E9" s="5">
        <f t="shared" si="1"/>
        <v>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1144640.4800000004</v>
      </c>
      <c r="J9" s="5">
        <f t="shared" si="4"/>
        <v>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5">
      <c r="A10" t="s">
        <v>24</v>
      </c>
      <c r="B10" s="9">
        <v>443300</v>
      </c>
      <c r="C10" s="9">
        <v>407090.37</v>
      </c>
      <c r="D10" s="9">
        <f t="shared" si="0"/>
        <v>36209.630000000005</v>
      </c>
      <c r="E10" s="5">
        <f t="shared" si="1"/>
        <v>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27292.159999999974</v>
      </c>
      <c r="J10" s="5">
        <f t="shared" si="4"/>
        <v>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5">
      <c r="A12" t="s">
        <v>26</v>
      </c>
      <c r="B12" s="9">
        <v>4280900</v>
      </c>
      <c r="C12" s="9">
        <v>4066595.33</v>
      </c>
      <c r="D12" s="9">
        <f t="shared" si="0"/>
        <v>214304.66999999993</v>
      </c>
      <c r="E12" s="5">
        <f t="shared" si="1"/>
        <v>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494844.40000000037</v>
      </c>
      <c r="J12" s="5">
        <f t="shared" si="4"/>
        <v>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5">
      <c r="A13" t="s">
        <v>27</v>
      </c>
      <c r="B13" s="9">
        <v>5847800</v>
      </c>
      <c r="C13" s="9">
        <v>5772288.3300000001</v>
      </c>
      <c r="D13" s="9">
        <f t="shared" si="0"/>
        <v>75511.669999999925</v>
      </c>
      <c r="E13" s="5">
        <f t="shared" si="1"/>
        <v>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314622.06000000983</v>
      </c>
      <c r="J13" s="5">
        <f t="shared" si="4"/>
        <v>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5">
      <c r="A14" t="s">
        <v>28</v>
      </c>
      <c r="B14" s="9">
        <v>512000</v>
      </c>
      <c r="C14" s="9">
        <v>505017.37</v>
      </c>
      <c r="D14" s="9">
        <f t="shared" si="0"/>
        <v>6982.6300000000047</v>
      </c>
      <c r="E14" s="5">
        <f t="shared" si="1"/>
        <v>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6097.0200000000186</v>
      </c>
      <c r="J14" s="5">
        <f t="shared" si="4"/>
        <v>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5">
      <c r="A15" t="s">
        <v>29</v>
      </c>
      <c r="B15" s="9">
        <v>156049100</v>
      </c>
      <c r="C15" s="9">
        <v>156545919.90000001</v>
      </c>
      <c r="D15" s="9">
        <f t="shared" si="0"/>
        <v>-496819.90000000596</v>
      </c>
      <c r="E15" s="5">
        <f t="shared" si="1"/>
        <v>-3.1837408866824991E-3</v>
      </c>
      <c r="F15">
        <f t="shared" si="2"/>
        <v>51</v>
      </c>
      <c r="G15" s="9">
        <v>184167800</v>
      </c>
      <c r="H15" s="9">
        <v>175966389.24999899</v>
      </c>
      <c r="I15" s="9">
        <f t="shared" si="3"/>
        <v>8201410.7500010133</v>
      </c>
      <c r="J15" s="5">
        <f t="shared" si="4"/>
        <v>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5">
      <c r="A16" t="s">
        <v>30</v>
      </c>
      <c r="B16" s="9">
        <v>6600700</v>
      </c>
      <c r="C16" s="9">
        <v>6522480.4599999897</v>
      </c>
      <c r="D16" s="9">
        <f t="shared" si="0"/>
        <v>78219.540000010282</v>
      </c>
      <c r="E16" s="5">
        <f t="shared" si="1"/>
        <v>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2035.9199999999255</v>
      </c>
      <c r="J16" s="5">
        <f t="shared" si="4"/>
        <v>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5">
      <c r="A17" t="s">
        <v>31</v>
      </c>
      <c r="B17" s="9">
        <v>14860800</v>
      </c>
      <c r="C17" s="9">
        <v>14439480.050000001</v>
      </c>
      <c r="D17" s="9">
        <f t="shared" si="0"/>
        <v>421319.94999999925</v>
      </c>
      <c r="E17" s="5">
        <f t="shared" si="1"/>
        <v>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664466.49000000022</v>
      </c>
      <c r="J17" s="5">
        <f t="shared" si="4"/>
        <v>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5">
      <c r="A18" t="s">
        <v>32</v>
      </c>
      <c r="B18" s="9">
        <v>2764700</v>
      </c>
      <c r="C18" s="9">
        <v>2615303.8999999901</v>
      </c>
      <c r="D18" s="9">
        <f t="shared" si="0"/>
        <v>149396.10000000987</v>
      </c>
      <c r="E18" s="5">
        <f t="shared" si="1"/>
        <v>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189254.06000000006</v>
      </c>
      <c r="J18" s="5">
        <f t="shared" si="4"/>
        <v>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5">
      <c r="A19" t="s">
        <v>33</v>
      </c>
      <c r="B19" s="9">
        <v>8837300</v>
      </c>
      <c r="C19" s="9">
        <v>8460963.1999999899</v>
      </c>
      <c r="D19" s="9">
        <f t="shared" si="0"/>
        <v>376336.80000001006</v>
      </c>
      <c r="E19" s="5">
        <f t="shared" si="1"/>
        <v>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721592.76000000909</v>
      </c>
      <c r="J19" s="5">
        <f t="shared" si="4"/>
        <v>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5">
      <c r="A20" t="s">
        <v>34</v>
      </c>
      <c r="B20" s="9">
        <v>124385900</v>
      </c>
      <c r="C20" s="9">
        <v>124384360.159999</v>
      </c>
      <c r="D20" s="9">
        <f t="shared" si="0"/>
        <v>1539.8400010019541</v>
      </c>
      <c r="E20" s="5">
        <f t="shared" si="1"/>
        <v>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9775.6299999952316</v>
      </c>
      <c r="J20" s="5">
        <f t="shared" si="4"/>
        <v>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5">
      <c r="A21" t="s">
        <v>35</v>
      </c>
      <c r="B21" s="9">
        <v>24332100</v>
      </c>
      <c r="C21" s="9">
        <v>22408587.5499999</v>
      </c>
      <c r="D21" s="9">
        <f t="shared" si="0"/>
        <v>1923512.4500000998</v>
      </c>
      <c r="E21" s="5">
        <f t="shared" si="1"/>
        <v>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1841406.370000001</v>
      </c>
      <c r="J21" s="5">
        <f t="shared" si="4"/>
        <v>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5">
      <c r="A22" t="s">
        <v>36</v>
      </c>
      <c r="B22" s="9">
        <v>11566000</v>
      </c>
      <c r="C22" s="9">
        <v>11412339.8799999</v>
      </c>
      <c r="D22" s="9">
        <f t="shared" si="0"/>
        <v>153660.12000009976</v>
      </c>
      <c r="E22" s="5">
        <f t="shared" si="1"/>
        <v>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188722.03000009991</v>
      </c>
      <c r="J22" s="5">
        <f t="shared" si="4"/>
        <v>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5">
      <c r="A23" t="s">
        <v>37</v>
      </c>
      <c r="B23" s="9">
        <v>20862700</v>
      </c>
      <c r="C23" s="9">
        <v>20036743.4099999</v>
      </c>
      <c r="D23" s="9">
        <f t="shared" si="0"/>
        <v>825956.59000010043</v>
      </c>
      <c r="E23" s="5">
        <f t="shared" si="1"/>
        <v>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961673.78000010177</v>
      </c>
      <c r="J23" s="5">
        <f t="shared" si="4"/>
        <v>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5">
      <c r="A24" t="s">
        <v>38</v>
      </c>
      <c r="B24" s="9">
        <v>917200</v>
      </c>
      <c r="C24" s="9">
        <v>904969.19</v>
      </c>
      <c r="D24" s="9">
        <f t="shared" si="0"/>
        <v>12230.810000000056</v>
      </c>
      <c r="E24" s="5">
        <f t="shared" si="1"/>
        <v>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45485.580000000075</v>
      </c>
      <c r="J24" s="5">
        <f t="shared" si="4"/>
        <v>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5">
      <c r="A25" t="s">
        <v>39</v>
      </c>
      <c r="B25" s="9">
        <v>484100</v>
      </c>
      <c r="C25" s="9">
        <v>479149.53</v>
      </c>
      <c r="D25" s="9">
        <f t="shared" si="0"/>
        <v>4950.4699999999721</v>
      </c>
      <c r="E25" s="5">
        <f t="shared" si="1"/>
        <v>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8005.7900000010268</v>
      </c>
      <c r="J25" s="5">
        <f t="shared" si="4"/>
        <v>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5">
      <c r="A26" t="s">
        <v>40</v>
      </c>
      <c r="B26" s="9">
        <v>5249800</v>
      </c>
      <c r="C26" s="9">
        <v>4801960.08</v>
      </c>
      <c r="D26" s="9">
        <f t="shared" si="0"/>
        <v>447839.91999999993</v>
      </c>
      <c r="E26" s="5">
        <f t="shared" si="1"/>
        <v>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319870.97000000998</v>
      </c>
      <c r="J26" s="5">
        <f t="shared" si="4"/>
        <v>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 s="9">
        <v>1382900</v>
      </c>
      <c r="C28" s="9">
        <v>1250442.02</v>
      </c>
      <c r="D28" s="9">
        <f t="shared" si="0"/>
        <v>132457.97999999998</v>
      </c>
      <c r="E28" s="5">
        <f t="shared" si="1"/>
        <v>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264364.77</v>
      </c>
      <c r="J28" s="5">
        <f t="shared" si="4"/>
        <v>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5">
      <c r="A29" t="s">
        <v>43</v>
      </c>
      <c r="B29" s="9">
        <v>2561800</v>
      </c>
      <c r="C29" s="9">
        <v>2523884.71</v>
      </c>
      <c r="D29" s="9">
        <f t="shared" si="0"/>
        <v>37915.290000000037</v>
      </c>
      <c r="E29" s="5">
        <f t="shared" si="1"/>
        <v>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114235.56000000983</v>
      </c>
      <c r="J29" s="5">
        <f t="shared" si="4"/>
        <v>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5">
      <c r="A30" t="s">
        <v>44</v>
      </c>
      <c r="B30" s="9">
        <v>12132200</v>
      </c>
      <c r="C30" s="9">
        <v>12030494.1</v>
      </c>
      <c r="D30" s="9">
        <f t="shared" si="0"/>
        <v>101705.90000000037</v>
      </c>
      <c r="E30" s="5">
        <f t="shared" si="1"/>
        <v>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50385.720000099391</v>
      </c>
      <c r="J30" s="5">
        <f t="shared" si="4"/>
        <v>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5">
      <c r="A31" t="s">
        <v>45</v>
      </c>
      <c r="B31" s="9">
        <v>1765600</v>
      </c>
      <c r="C31" s="9">
        <v>1740827.69</v>
      </c>
      <c r="D31" s="9">
        <f t="shared" si="0"/>
        <v>24772.310000000056</v>
      </c>
      <c r="E31" s="5">
        <f t="shared" si="1"/>
        <v>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60623.149999999907</v>
      </c>
      <c r="J31" s="5">
        <f t="shared" si="4"/>
        <v>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5">
      <c r="A32" t="s">
        <v>46</v>
      </c>
      <c r="B32" s="9">
        <v>5999400</v>
      </c>
      <c r="C32" s="9">
        <v>5925637.7199999904</v>
      </c>
      <c r="D32" s="9">
        <f t="shared" si="0"/>
        <v>73762.280000009574</v>
      </c>
      <c r="E32" s="5">
        <f t="shared" si="1"/>
        <v>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110514.53000000026</v>
      </c>
      <c r="J32" s="5">
        <f t="shared" si="4"/>
        <v>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5">
      <c r="A33" t="s">
        <v>47</v>
      </c>
      <c r="B33" s="9">
        <v>927703099.99999905</v>
      </c>
      <c r="C33" s="9">
        <v>920284264.73000002</v>
      </c>
      <c r="D33" s="9">
        <f t="shared" si="0"/>
        <v>7418835.2699990273</v>
      </c>
      <c r="E33" s="5">
        <f t="shared" si="1"/>
        <v>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2602486.5199999809</v>
      </c>
      <c r="J33" s="5">
        <f t="shared" si="4"/>
        <v>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5">
      <c r="A34" t="s">
        <v>48</v>
      </c>
      <c r="B34" s="9">
        <v>4189300</v>
      </c>
      <c r="C34" s="9">
        <v>4109958.22</v>
      </c>
      <c r="D34" s="9">
        <f t="shared" si="0"/>
        <v>79341.779999999795</v>
      </c>
      <c r="E34" s="5">
        <f t="shared" si="1"/>
        <v>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213011.23000001023</v>
      </c>
      <c r="J34" s="5">
        <f t="shared" si="4"/>
        <v>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 s="9">
        <v>798200</v>
      </c>
      <c r="C36" s="9">
        <v>735423.27999999898</v>
      </c>
      <c r="D36" s="9">
        <f t="shared" si="0"/>
        <v>62776.72000000102</v>
      </c>
      <c r="E36" s="5">
        <f t="shared" si="1"/>
        <v>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157733.05000000098</v>
      </c>
      <c r="J36" s="5">
        <f t="shared" si="4"/>
        <v>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5">
      <c r="A37" t="s">
        <v>51</v>
      </c>
      <c r="B37" s="9">
        <v>2087800</v>
      </c>
      <c r="C37" s="9">
        <v>2005447.73999999</v>
      </c>
      <c r="D37" s="9">
        <f t="shared" si="0"/>
        <v>82352.260000010021</v>
      </c>
      <c r="E37" s="5">
        <f t="shared" si="1"/>
        <v>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110256.79000000004</v>
      </c>
      <c r="J37" s="5">
        <f t="shared" si="4"/>
        <v>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5">
      <c r="A38" t="s">
        <v>52</v>
      </c>
      <c r="B38" s="9">
        <v>855300</v>
      </c>
      <c r="C38" s="9">
        <v>838669.82</v>
      </c>
      <c r="D38" s="9">
        <f t="shared" si="0"/>
        <v>16630.180000000051</v>
      </c>
      <c r="E38" s="5">
        <f t="shared" si="1"/>
        <v>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39348.040000000037</v>
      </c>
      <c r="J38" s="5">
        <f t="shared" si="4"/>
        <v>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5">
      <c r="A39" t="s">
        <v>53</v>
      </c>
      <c r="B39" s="9">
        <v>883900</v>
      </c>
      <c r="C39" s="9">
        <v>813108.87</v>
      </c>
      <c r="D39" s="9">
        <f t="shared" si="0"/>
        <v>70791.13</v>
      </c>
      <c r="E39" s="5">
        <f t="shared" si="1"/>
        <v>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180157.72000000998</v>
      </c>
      <c r="J39" s="5">
        <f t="shared" si="4"/>
        <v>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5">
      <c r="A40" t="s">
        <v>54</v>
      </c>
      <c r="B40" s="9">
        <v>38381900</v>
      </c>
      <c r="C40" s="9">
        <v>37565141.859999903</v>
      </c>
      <c r="D40" s="9">
        <f t="shared" si="0"/>
        <v>816758.14000009745</v>
      </c>
      <c r="E40" s="5">
        <f t="shared" si="1"/>
        <v>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1869659.8100000992</v>
      </c>
      <c r="J40" s="5">
        <f t="shared" si="4"/>
        <v>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5">
      <c r="A41" t="s">
        <v>55</v>
      </c>
      <c r="B41" s="9">
        <v>4593300</v>
      </c>
      <c r="C41" s="9">
        <v>4409060.2099999897</v>
      </c>
      <c r="D41" s="9">
        <f t="shared" si="0"/>
        <v>184239.79000001028</v>
      </c>
      <c r="E41" s="5">
        <f t="shared" si="1"/>
        <v>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133456.33000001032</v>
      </c>
      <c r="J41" s="5">
        <f t="shared" si="4"/>
        <v>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5">
      <c r="A42" t="s">
        <v>56</v>
      </c>
      <c r="B42" s="9">
        <v>188593300</v>
      </c>
      <c r="C42" s="9">
        <v>188551675.67999899</v>
      </c>
      <c r="D42" s="9">
        <f t="shared" si="0"/>
        <v>41624.320001006126</v>
      </c>
      <c r="E42" s="5">
        <f t="shared" si="1"/>
        <v>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2375266.6899999976</v>
      </c>
      <c r="J42" s="5">
        <f t="shared" si="4"/>
        <v>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5">
      <c r="A43" t="s">
        <v>57</v>
      </c>
      <c r="B43" s="9">
        <v>8135400</v>
      </c>
      <c r="C43" s="9">
        <v>7968645.8300000001</v>
      </c>
      <c r="D43" s="9">
        <f t="shared" si="0"/>
        <v>166754.16999999993</v>
      </c>
      <c r="E43" s="5">
        <f t="shared" si="1"/>
        <v>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389327.98000000045</v>
      </c>
      <c r="J43" s="5">
        <f t="shared" si="4"/>
        <v>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5">
      <c r="A44" t="s">
        <v>58</v>
      </c>
      <c r="B44" s="9">
        <v>30083200</v>
      </c>
      <c r="C44" s="9">
        <v>29789104.379999999</v>
      </c>
      <c r="D44" s="9">
        <f t="shared" si="0"/>
        <v>294095.62000000104</v>
      </c>
      <c r="E44" s="5">
        <f t="shared" si="1"/>
        <v>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246988.51999999955</v>
      </c>
      <c r="J44" s="5">
        <f t="shared" si="4"/>
        <v>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5">
      <c r="A45" t="s">
        <v>59</v>
      </c>
      <c r="B45" s="9">
        <v>55301600</v>
      </c>
      <c r="C45" s="9">
        <v>54589584.0499999</v>
      </c>
      <c r="D45" s="9">
        <f t="shared" si="0"/>
        <v>712015.95000009984</v>
      </c>
      <c r="E45" s="5">
        <f t="shared" si="1"/>
        <v>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2197246.0400001034</v>
      </c>
      <c r="J45" s="5">
        <f t="shared" si="4"/>
        <v>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5">
      <c r="A46" t="s">
        <v>60</v>
      </c>
      <c r="B46" s="9">
        <v>259100</v>
      </c>
      <c r="C46" s="9">
        <v>258322.43</v>
      </c>
      <c r="D46" s="9">
        <f t="shared" si="0"/>
        <v>777.57000000000698</v>
      </c>
      <c r="E46" s="5">
        <f t="shared" si="1"/>
        <v>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8597.090000000986</v>
      </c>
      <c r="J46" s="5">
        <f t="shared" si="4"/>
        <v>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5">
      <c r="A47" t="s">
        <v>61</v>
      </c>
      <c r="B47" s="9">
        <v>70390700</v>
      </c>
      <c r="C47" s="9">
        <v>70378426.719999999</v>
      </c>
      <c r="D47" s="9">
        <f t="shared" si="0"/>
        <v>12273.280000001192</v>
      </c>
      <c r="E47" s="5">
        <f t="shared" si="1"/>
        <v>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24458.340000003576</v>
      </c>
      <c r="J47" s="5">
        <f t="shared" si="4"/>
        <v>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5">
      <c r="A48" t="s">
        <v>62</v>
      </c>
      <c r="B48" s="9">
        <v>6737100</v>
      </c>
      <c r="C48" s="9">
        <v>6527352.5699999901</v>
      </c>
      <c r="D48" s="9">
        <f t="shared" si="0"/>
        <v>209747.43000000995</v>
      </c>
      <c r="E48" s="5">
        <f t="shared" si="1"/>
        <v>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292627.44000000041</v>
      </c>
      <c r="J48" s="5">
        <f t="shared" si="4"/>
        <v>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5">
      <c r="A49" t="s">
        <v>63</v>
      </c>
      <c r="B49" s="9">
        <v>92200</v>
      </c>
      <c r="C49" s="9">
        <v>90499.43</v>
      </c>
      <c r="D49" s="9">
        <f t="shared" si="0"/>
        <v>1700.570000000007</v>
      </c>
      <c r="E49" s="5">
        <f t="shared" si="1"/>
        <v>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7133.1199999999953</v>
      </c>
      <c r="J49" s="5">
        <f t="shared" si="4"/>
        <v>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 s="9">
        <v>8609500</v>
      </c>
      <c r="C51" s="9">
        <v>8499425.3399999905</v>
      </c>
      <c r="D51" s="9">
        <f t="shared" si="0"/>
        <v>110074.66000000946</v>
      </c>
      <c r="E51" s="5">
        <f t="shared" si="1"/>
        <v>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326440.38000000082</v>
      </c>
      <c r="J51" s="5">
        <f t="shared" si="4"/>
        <v>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5">
      <c r="A52" t="s">
        <v>66</v>
      </c>
      <c r="B52" s="9">
        <v>2451000</v>
      </c>
      <c r="C52" s="9">
        <v>2254684.7999999998</v>
      </c>
      <c r="D52" s="9">
        <f t="shared" si="0"/>
        <v>196315.20000000019</v>
      </c>
      <c r="E52" s="5">
        <f t="shared" si="1"/>
        <v>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236027.12000000011</v>
      </c>
      <c r="J52" s="5">
        <f t="shared" si="4"/>
        <v>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 s="9">
        <f>VLOOKUP(A56,$A$2:$D$52,4)</f>
        <v>36209.630000000005</v>
      </c>
      <c r="C56" s="9">
        <f>VLOOKUP(A56,$A$2:$I$52,9)</f>
        <v>27292.159999999974</v>
      </c>
      <c r="D56" s="9">
        <f>VLOOKUP(A56,$A$2:$N$52,14)</f>
        <v>9181.0800000000163</v>
      </c>
    </row>
    <row r="57" spans="1:16" x14ac:dyDescent="0.35">
      <c r="A57" t="s">
        <v>25</v>
      </c>
      <c r="B57" s="9">
        <f t="shared" ref="B57:B61" si="9">VLOOKUP(A57,$A$2:$D$52,4)</f>
        <v>0</v>
      </c>
      <c r="C57" s="9">
        <f t="shared" ref="C57:C61" si="10">VLOOKUP(A57,$A$2:$I$52,9)</f>
        <v>0</v>
      </c>
      <c r="D57" s="9">
        <f t="shared" ref="D57:D61" si="11">VLOOKUP(A57,$A$2:$N$52,14)</f>
        <v>311228.08999999997</v>
      </c>
    </row>
    <row r="58" spans="1:16" x14ac:dyDescent="0.35">
      <c r="A58" t="s">
        <v>32</v>
      </c>
      <c r="B58" s="9">
        <f t="shared" si="9"/>
        <v>149396.10000000987</v>
      </c>
      <c r="C58" s="9">
        <f t="shared" si="10"/>
        <v>189254.06000000006</v>
      </c>
      <c r="D58" s="9">
        <f t="shared" si="11"/>
        <v>374962.91000000015</v>
      </c>
    </row>
    <row r="59" spans="1:16" x14ac:dyDescent="0.35">
      <c r="A59" t="s">
        <v>38</v>
      </c>
      <c r="B59" s="9">
        <f t="shared" si="9"/>
        <v>12230.810000000056</v>
      </c>
      <c r="C59" s="9">
        <f t="shared" si="10"/>
        <v>45485.580000000075</v>
      </c>
      <c r="D59" s="9">
        <f t="shared" si="11"/>
        <v>72.879999999888241</v>
      </c>
    </row>
    <row r="60" spans="1:16" x14ac:dyDescent="0.35">
      <c r="A60" t="s">
        <v>39</v>
      </c>
      <c r="B60" s="9">
        <f t="shared" si="9"/>
        <v>4950.4699999999721</v>
      </c>
      <c r="C60" s="9">
        <f t="shared" si="10"/>
        <v>8005.7900000010268</v>
      </c>
      <c r="D60" s="9">
        <f t="shared" si="11"/>
        <v>1724.9000000000233</v>
      </c>
    </row>
    <row r="61" spans="1:16" x14ac:dyDescent="0.35">
      <c r="A61" t="s">
        <v>55</v>
      </c>
      <c r="B61" s="9">
        <f t="shared" si="9"/>
        <v>184239.79000001028</v>
      </c>
      <c r="C61" s="9">
        <f t="shared" si="10"/>
        <v>133456.33000001032</v>
      </c>
      <c r="D61" s="9">
        <f t="shared" si="11"/>
        <v>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 s="9">
        <f>_xlfn.XLOOKUP(A65,$A$2:$A$52,$D$2:$D$52)</f>
        <v>36209.630000000005</v>
      </c>
      <c r="C65" s="9">
        <f>_xlfn.XLOOKUP(A65,$A$2:$A$52,$I$2:$I$52)</f>
        <v>27292.159999999974</v>
      </c>
      <c r="D65" s="9">
        <f>_xlfn.XLOOKUP(A65,$A$2:$A$52,$N$2:$N$52)</f>
        <v>9181.0800000000163</v>
      </c>
    </row>
    <row r="66" spans="1:4" x14ac:dyDescent="0.35">
      <c r="A66" t="s">
        <v>25</v>
      </c>
      <c r="B66" s="9">
        <f t="shared" ref="B66:B70" si="12">_xlfn.XLOOKUP(A66,$A$2:$A$52,$D$2:$D$52)</f>
        <v>0</v>
      </c>
      <c r="C66" s="9">
        <f t="shared" ref="C66:C70" si="13">_xlfn.XLOOKUP(A66,$A$2:$A$52,$I$2:$I$52)</f>
        <v>0</v>
      </c>
      <c r="D66" s="9">
        <f t="shared" ref="D66:D70" si="14">_xlfn.XLOOKUP(A66,$A$2:$A$52,$N$2:$N$52)</f>
        <v>311228.08999999997</v>
      </c>
    </row>
    <row r="67" spans="1:4" x14ac:dyDescent="0.35">
      <c r="A67" t="s">
        <v>32</v>
      </c>
      <c r="B67" s="9">
        <f t="shared" si="12"/>
        <v>149396.10000000987</v>
      </c>
      <c r="C67" s="9">
        <f t="shared" si="13"/>
        <v>189254.06000000006</v>
      </c>
      <c r="D67" s="9">
        <f t="shared" si="14"/>
        <v>374962.91000000015</v>
      </c>
    </row>
    <row r="68" spans="1:4" x14ac:dyDescent="0.35">
      <c r="A68" t="s">
        <v>38</v>
      </c>
      <c r="B68" s="9">
        <f t="shared" si="12"/>
        <v>12230.810000000056</v>
      </c>
      <c r="C68" s="9">
        <f t="shared" si="13"/>
        <v>45485.580000000075</v>
      </c>
      <c r="D68" s="9">
        <f t="shared" si="14"/>
        <v>72.879999999888241</v>
      </c>
    </row>
    <row r="69" spans="1:4" x14ac:dyDescent="0.35">
      <c r="A69" t="s">
        <v>39</v>
      </c>
      <c r="B69" s="9">
        <f t="shared" si="12"/>
        <v>4950.4699999999721</v>
      </c>
      <c r="C69" s="9">
        <f t="shared" si="13"/>
        <v>8005.7900000010268</v>
      </c>
      <c r="D69" s="9">
        <f t="shared" si="14"/>
        <v>1724.9000000000233</v>
      </c>
    </row>
    <row r="70" spans="1:4" x14ac:dyDescent="0.35">
      <c r="A70" t="s">
        <v>55</v>
      </c>
      <c r="B70" s="9">
        <f t="shared" si="12"/>
        <v>184239.79000001028</v>
      </c>
      <c r="C70" s="9">
        <f t="shared" si="13"/>
        <v>133456.33000001032</v>
      </c>
      <c r="D70" s="9">
        <f t="shared" si="14"/>
        <v>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 s="9">
        <f>INDEX($D$2:$D$52, MATCH(A74,$A$2:$A$52))</f>
        <v>36209.630000000005</v>
      </c>
      <c r="C74" s="9">
        <f>INDEX($I$2:$I$52,MATCH(A74,$A$2:$A$52))</f>
        <v>27292.159999999974</v>
      </c>
      <c r="D74" s="9">
        <f>INDEX($N$2:$N$52, MATCH(A74, $A$2:$A$52))</f>
        <v>9181.0800000000163</v>
      </c>
    </row>
    <row r="75" spans="1:4" x14ac:dyDescent="0.35">
      <c r="A75" t="s">
        <v>25</v>
      </c>
      <c r="B75" s="9">
        <f t="shared" ref="B75:B79" si="15">INDEX($D$2:$D$52, MATCH(A75,$A$2:$A$52))</f>
        <v>0</v>
      </c>
      <c r="C75" s="9">
        <f t="shared" ref="C75:C79" si="16">INDEX($I$2:$I$52,MATCH(A75,$A$2:$A$52))</f>
        <v>0</v>
      </c>
      <c r="D75" s="9">
        <f t="shared" ref="D75:D79" si="17">INDEX($N$2:$N$52, MATCH(A75, $A$2:$A$52))</f>
        <v>311228.08999999997</v>
      </c>
    </row>
    <row r="76" spans="1:4" x14ac:dyDescent="0.35">
      <c r="A76" t="s">
        <v>32</v>
      </c>
      <c r="B76" s="9">
        <f t="shared" si="15"/>
        <v>149396.10000000987</v>
      </c>
      <c r="C76" s="9">
        <f t="shared" si="16"/>
        <v>189254.06000000006</v>
      </c>
      <c r="D76" s="9">
        <f t="shared" si="17"/>
        <v>374962.91000000015</v>
      </c>
    </row>
    <row r="77" spans="1:4" x14ac:dyDescent="0.35">
      <c r="A77" t="s">
        <v>38</v>
      </c>
      <c r="B77" s="9">
        <f t="shared" si="15"/>
        <v>12230.810000000056</v>
      </c>
      <c r="C77" s="9">
        <f t="shared" si="16"/>
        <v>45485.580000000075</v>
      </c>
      <c r="D77" s="9">
        <f t="shared" si="17"/>
        <v>72.879999999888241</v>
      </c>
    </row>
    <row r="78" spans="1:4" x14ac:dyDescent="0.35">
      <c r="A78" t="s">
        <v>39</v>
      </c>
      <c r="B78" s="9">
        <f t="shared" si="15"/>
        <v>4950.4699999999721</v>
      </c>
      <c r="C78" s="9">
        <f t="shared" si="16"/>
        <v>8005.7900000010268</v>
      </c>
      <c r="D78" s="9">
        <f t="shared" si="17"/>
        <v>1724.9000000000233</v>
      </c>
    </row>
    <row r="79" spans="1:4" x14ac:dyDescent="0.35">
      <c r="A79" t="s">
        <v>55</v>
      </c>
      <c r="B79" s="9">
        <f t="shared" si="15"/>
        <v>184239.79000001028</v>
      </c>
      <c r="C79" s="9">
        <f t="shared" si="16"/>
        <v>133456.33000001032</v>
      </c>
      <c r="D79" s="9">
        <f t="shared" si="17"/>
        <v>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19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INDEX(B2:B52, MATCH(B82,A2:A52))</f>
        <v>7670700</v>
      </c>
      <c r="C84" s="6">
        <f>INDEX(C2:C52, MATCH(B82,A2:A52))</f>
        <v>6947552.6699999999</v>
      </c>
    </row>
    <row r="85" spans="1:7" x14ac:dyDescent="0.35">
      <c r="A85" t="s">
        <v>74</v>
      </c>
      <c r="B85" s="6">
        <f>INDEX(G2:G52, MATCH(B82,A2:A52))</f>
        <v>7968300</v>
      </c>
      <c r="C85" s="6">
        <f>INDEX(H2:H52, MATCH(B82,A2:A52))</f>
        <v>7020609.3200000003</v>
      </c>
    </row>
    <row r="86" spans="1:7" x14ac:dyDescent="0.35">
      <c r="A86" t="s">
        <v>75</v>
      </c>
      <c r="B86" s="6">
        <f>INDEX(L2:L52, MATCH(B82,A2:A52))</f>
        <v>7759600</v>
      </c>
      <c r="C86" s="6">
        <f>INDEX(M2:M52, MATCH(B82,A2:A52))</f>
        <v>7497322.9100000001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Shaffer</cp:lastModifiedBy>
  <cp:revision/>
  <dcterms:created xsi:type="dcterms:W3CDTF">2020-02-26T17:00:38Z</dcterms:created>
  <dcterms:modified xsi:type="dcterms:W3CDTF">2025-01-22T02:35:45Z</dcterms:modified>
  <cp:category/>
  <cp:contentStatus/>
</cp:coreProperties>
</file>