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ms\Documents\NSS\DA14\Projects\lookups-da14-ekimshaf\"/>
    </mc:Choice>
  </mc:AlternateContent>
  <xr:revisionPtr revIDLastSave="0" documentId="13_ncr:1_{162C574B-1846-4ACF-98ED-10C5B5C7AE48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<sst xmlns="http://schemas.openxmlformats.org/spreadsheetml/2006/main" count="149" uniqueCount="90">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</sst>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D56" sqref="D56:D61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SUM($B$2-$C$2)</f>
        <v>15396420.870000005</v>
      </c>
      <c r="E2" s="5">
        <f>IFERROR(SUM($B2-$C2)/B2,0)</f>
        <v>4.3170750765267295E-2</v>
      </c>
      <c r="F2">
        <f>_xlfn.RANK.EQ(E2,$E$2:$E$52)</f>
        <v>14</v>
      </c>
      <c r="G2">
        <v>382685200</v>
      </c>
      <c r="H2">
        <v>346340810.81999999</v>
      </c>
      <c r="I2">
        <f>SUM($G2-$H2)</f>
        <v>36344389.180000007</v>
      </c>
      <c r="J2" s="5">
        <f>IFERROR(SUM($G2-$H2)/G2, 0)</f>
        <v>9.4972027086493035E-2</v>
      </c>
      <c r="K2">
        <f>_xlfn.RANK.EQ(J2,$J$2:$J$52)</f>
        <v>10</v>
      </c>
      <c r="L2">
        <v>376548600</v>
      </c>
      <c r="M2">
        <v>355279492.22999901</v>
      </c>
      <c r="N2">
        <f>SUM($L2-$M2)</f>
        <v>21269107.770000994</v>
      </c>
      <c r="O2" s="5">
        <f>IFERROR(SUM($L2-$M2)/L2, 0)</f>
        <v>5.6484362894991494E-2</v>
      </c>
      <c r="P2">
        <f>_xlfn.RANK.EQ(O2,$O$2:$O$52)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SUM(B3-C3)</f>
        <v>7585.4099999999744</v>
      </c>
      <c r="E3" s="5">
        <f t="shared" ref="E3:E52" si="1">IFERROR(SUM($B3-$C3)/B3,0)</f>
        <v>2.3069981751824741E-2</v>
      </c>
      <c r="F3">
        <f t="shared" ref="F3:F52" si="2">_xlfn.RANK.EQ(E3,$E$2:$E$52)</f>
        <v>22</v>
      </c>
      <c r="G3">
        <v>334800</v>
      </c>
      <c r="H3">
        <v>312433.70999999897</v>
      </c>
      <c r="I3">
        <f t="shared" ref="I2:I52" si="3">SUM(G3-H3)</f>
        <v>22366.290000001027</v>
      </c>
      <c r="J3" s="5">
        <f t="shared" ref="J3:J52" si="4">IFERROR(SUM($G3-$H3)/G3, 0)</f>
        <v>6.6804928315415249E-2</v>
      </c>
      <c r="K3">
        <f t="shared" ref="K3:K52" si="5">_xlfn.RANK.EQ(J3,$J$2:$J$52)</f>
        <v>14</v>
      </c>
      <c r="L3">
        <v>322700</v>
      </c>
      <c r="M3">
        <v>322263.03999999998</v>
      </c>
      <c r="N3">
        <f t="shared" ref="N2:N52" si="6">SUM(L3-M3)</f>
        <v>436.96000000002095</v>
      </c>
      <c r="O3" s="5">
        <f t="shared" ref="O3:O52" si="7">IFERROR(SUM($L3-$M3)/L3, 0)</f>
        <v>1.3540749922529313E-3</v>
      </c>
      <c r="P3">
        <f t="shared" ref="P3:P52" si="8">_xlfn.RANK.EQ(O3,$O$2:$O$52)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VLOOKUP(A56,$A$2:$D$52,4)</f>
        <v>36209.630000000005</v>
      </c>
      <c r="C56">
        <f>VLOOKUP(A56,$A$2:$I$52,9)</f>
        <v>27292.159999999974</v>
      </c>
      <c r="D56">
        <f>VLOOKUP(A56,$A$2:$N$52,14)</f>
        <v>9181.0800000000163</v>
      </c>
    </row>
    <row r="57" spans="1:16" x14ac:dyDescent="0.35">
      <c r="A57" t="s">
        <v>25</v>
      </c>
      <c r="B57">
        <f t="shared" ref="B57:B61" si="9">VLOOKUP(A57,$A$2:$D$52,4)</f>
        <v>0</v>
      </c>
      <c r="C57">
        <f t="shared" ref="C57:C61" si="10">VLOOKUP(A57,$A$2:$I$52,9)</f>
        <v>0</v>
      </c>
      <c r="D57">
        <f t="shared" ref="D57:D61" si="11">VLOOKUP(A57,$A$2:$N$52,14)</f>
        <v>311228.08999999997</v>
      </c>
    </row>
    <row r="58" spans="1:16" x14ac:dyDescent="0.35">
      <c r="A58" t="s">
        <v>32</v>
      </c>
      <c r="B58">
        <f t="shared" si="9"/>
        <v>149396.10000000987</v>
      </c>
      <c r="C58">
        <f t="shared" si="10"/>
        <v>189254.06000000006</v>
      </c>
      <c r="D58">
        <f t="shared" si="11"/>
        <v>374962.91000000015</v>
      </c>
    </row>
    <row r="59" spans="1:16" x14ac:dyDescent="0.35">
      <c r="A59" t="s">
        <v>38</v>
      </c>
      <c r="B59">
        <f t="shared" si="9"/>
        <v>12230.810000000056</v>
      </c>
      <c r="C59">
        <f t="shared" si="10"/>
        <v>45485.580000000075</v>
      </c>
      <c r="D59">
        <f t="shared" si="11"/>
        <v>72.879999999888241</v>
      </c>
    </row>
    <row r="60" spans="1:16" x14ac:dyDescent="0.35">
      <c r="A60" t="s">
        <v>39</v>
      </c>
      <c r="B60">
        <f t="shared" si="9"/>
        <v>4950.4699999999721</v>
      </c>
      <c r="C60">
        <f t="shared" si="10"/>
        <v>8005.7900000010268</v>
      </c>
      <c r="D60">
        <f t="shared" si="11"/>
        <v>1724.9000000000233</v>
      </c>
    </row>
    <row r="61" spans="1:16" x14ac:dyDescent="0.35">
      <c r="A61" t="s">
        <v>55</v>
      </c>
      <c r="B61">
        <f t="shared" si="9"/>
        <v>184239.79000001028</v>
      </c>
      <c r="C61">
        <f t="shared" si="10"/>
        <v>133456.33000001032</v>
      </c>
      <c r="D61">
        <f t="shared" si="11"/>
        <v>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</row>
    <row r="66" spans="1:4" x14ac:dyDescent="0.35">
      <c r="A66" t="s">
        <v>25</v>
      </c>
    </row>
    <row r="67" spans="1:4" x14ac:dyDescent="0.35">
      <c r="A67" t="s">
        <v>32</v>
      </c>
    </row>
    <row r="68" spans="1:4" x14ac:dyDescent="0.35">
      <c r="A68" t="s">
        <v>38</v>
      </c>
    </row>
    <row r="69" spans="1:4" x14ac:dyDescent="0.35">
      <c r="A69" t="s">
        <v>39</v>
      </c>
    </row>
    <row r="70" spans="1:4" x14ac:dyDescent="0.35">
      <c r="A70" t="s">
        <v>55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Shaffer</cp:lastModifiedBy>
  <cp:revision/>
  <dcterms:created xsi:type="dcterms:W3CDTF">2020-02-26T17:00:38Z</dcterms:created>
  <dcterms:modified xsi:type="dcterms:W3CDTF">2025-01-22T02:13:09Z</dcterms:modified>
  <cp:category/>
  <cp:contentStatus/>
</cp:coreProperties>
</file>