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3\Documents\Data Analytics 14\Projects\lookups-da14-jmo703\"/>
    </mc:Choice>
  </mc:AlternateContent>
  <xr:revisionPtr revIDLastSave="0" documentId="13_ncr:1_{8045E271-11FD-4CCA-9507-C95B9DEA0DA6}" xr6:coauthVersionLast="47" xr6:coauthVersionMax="47" xr10:uidLastSave="{00000000-0000-0000-0000-000000000000}"/>
  <bookViews>
    <workbookView xWindow="43110" yWindow="0" windowWidth="14595" windowHeight="15585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5" i="1" l="1"/>
  <c r="D76" i="1"/>
  <c r="D77" i="1"/>
  <c r="D78" i="1"/>
  <c r="D79" i="1"/>
  <c r="D74" i="1"/>
  <c r="C74" i="1"/>
  <c r="C75" i="1"/>
  <c r="C76" i="1"/>
  <c r="C77" i="1"/>
  <c r="C78" i="1"/>
  <c r="C79" i="1"/>
  <c r="B74" i="1"/>
  <c r="B75" i="1"/>
  <c r="B76" i="1"/>
  <c r="B77" i="1"/>
  <c r="B78" i="1"/>
  <c r="B79" i="1"/>
  <c r="D66" i="1"/>
  <c r="D67" i="1"/>
  <c r="D68" i="1"/>
  <c r="D69" i="1"/>
  <c r="D70" i="1"/>
  <c r="D65" i="1"/>
  <c r="C66" i="1"/>
  <c r="C67" i="1"/>
  <c r="C68" i="1"/>
  <c r="C69" i="1"/>
  <c r="C70" i="1"/>
  <c r="C65" i="1"/>
  <c r="B66" i="1"/>
  <c r="B67" i="1"/>
  <c r="B68" i="1"/>
  <c r="B69" i="1"/>
  <c r="B70" i="1"/>
  <c r="B65" i="1"/>
  <c r="D57" i="1"/>
  <c r="D58" i="1"/>
  <c r="D59" i="1"/>
  <c r="D60" i="1"/>
  <c r="D61" i="1"/>
  <c r="C57" i="1"/>
  <c r="C58" i="1"/>
  <c r="C59" i="1"/>
  <c r="C60" i="1"/>
  <c r="C61" i="1"/>
  <c r="D56" i="1"/>
  <c r="C56" i="1"/>
  <c r="B57" i="1"/>
  <c r="B58" i="1"/>
  <c r="B59" i="1"/>
  <c r="B60" i="1"/>
  <c r="B61" i="1"/>
  <c r="B5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11" i="1"/>
  <c r="J4" i="1"/>
  <c r="J3" i="1"/>
  <c r="J5" i="1"/>
  <c r="J6" i="1"/>
  <c r="J7" i="1"/>
  <c r="J8" i="1"/>
  <c r="J9" i="1"/>
  <c r="J10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11" i="1"/>
  <c r="E3" i="1"/>
  <c r="E4" i="1"/>
  <c r="E5" i="1"/>
  <c r="E6" i="1"/>
  <c r="E7" i="1"/>
  <c r="E8" i="1"/>
  <c r="E9" i="1"/>
  <c r="E10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<sst xmlns="http://schemas.openxmlformats.org/spreadsheetml/2006/main" count="149" uniqueCount="90">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</sst>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51" workbookViewId="0">
      <selection activeCell="E78" sqref="E78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D2/B2</f>
        <v>-4.3170750765267295E-2</v>
      </c>
      <c r="F2">
        <f>IFERROR(RANK(E2,$E$2:$E$52), "Not Found")</f>
        <v>35</v>
      </c>
      <c r="G2">
        <v>382685200</v>
      </c>
      <c r="H2">
        <v>346340810.81999999</v>
      </c>
      <c r="I2">
        <f>(H2-G2)</f>
        <v>-36344389.180000007</v>
      </c>
      <c r="J2" s="5">
        <f>(I2/G2)</f>
        <v>-9.4972027086493035E-2</v>
      </c>
      <c r="K2">
        <f>IFERROR(RANK(J2,$J$2:$J$52), "Not Found")</f>
        <v>39</v>
      </c>
      <c r="L2">
        <v>376548600</v>
      </c>
      <c r="M2">
        <v>355279492.22999901</v>
      </c>
      <c r="N2">
        <f>(M2-L2)</f>
        <v>-21269107.770000994</v>
      </c>
      <c r="O2" s="5">
        <f>IFERROR(N2/L2, "Not Found")</f>
        <v>-5.6484362894991494E-2</v>
      </c>
      <c r="P2">
        <f>IFERROR(RANK(O2,$O$2:$O$52),"Not Found")</f>
        <v>35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10" si="1">D3/B3</f>
        <v>-2.3069981751824741E-2</v>
      </c>
      <c r="F3">
        <f t="shared" ref="F3:F52" si="2">IFERROR(RANK(E3,$E$2:$E$52), "Not Found")</f>
        <v>27</v>
      </c>
      <c r="G3">
        <v>334800</v>
      </c>
      <c r="H3">
        <v>312433.70999999897</v>
      </c>
      <c r="I3">
        <f t="shared" ref="I3:I52" si="3">(H3-G3)</f>
        <v>-22366.290000001027</v>
      </c>
      <c r="J3" s="5">
        <f t="shared" ref="J3:J10" si="4">(I3/G3)</f>
        <v>-6.6804928315415249E-2</v>
      </c>
      <c r="K3">
        <f t="shared" ref="K3:K52" si="5">IFERROR(RANK(J3,$J$2:$J$52), "Not Found")</f>
        <v>35</v>
      </c>
      <c r="L3">
        <v>322700</v>
      </c>
      <c r="M3">
        <v>322263.03999999998</v>
      </c>
      <c r="N3">
        <f t="shared" ref="N3:N52" si="6">(M3-L3)</f>
        <v>-436.96000000002095</v>
      </c>
      <c r="O3" s="5">
        <f t="shared" ref="O3:O52" si="7">IFERROR(N3/L3, "Not Found")</f>
        <v>-1.3540749922529313E-3</v>
      </c>
      <c r="P3">
        <f t="shared" ref="P3:P52" si="8">IFERROR(RANK(O3,$O$2:$O$52),"Not Found")</f>
        <v>12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7</v>
      </c>
      <c r="G4">
        <v>3652300</v>
      </c>
      <c r="H4">
        <v>3589693.2099999902</v>
      </c>
      <c r="I4">
        <f t="shared" si="3"/>
        <v>-62606.790000009816</v>
      </c>
      <c r="J4" s="5">
        <f>(I4/G4)</f>
        <v>-1.7141743558856015E-2</v>
      </c>
      <c r="K4">
        <f t="shared" si="5"/>
        <v>13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24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45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44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27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38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5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10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47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41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45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48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45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47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33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42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40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43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32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20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 t="str">
        <f>IFERROR(D11/B11,"Not Found")</f>
        <v>Not Found</v>
      </c>
      <c r="F11" t="str">
        <f t="shared" si="2"/>
        <v>Not Found</v>
      </c>
      <c r="G11">
        <v>0</v>
      </c>
      <c r="H11">
        <v>0</v>
      </c>
      <c r="I11">
        <f t="shared" si="3"/>
        <v>0</v>
      </c>
      <c r="J11" s="5" t="str">
        <f>IFERROR(I11/G11, "Not Found")</f>
        <v>Not Found</v>
      </c>
      <c r="K11" t="str">
        <f t="shared" si="5"/>
        <v>Not Found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48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ref="E12:E52" si="9">IFERROR(D12/B12,"Not Found")</f>
        <v>-5.0060657805601608E-2</v>
      </c>
      <c r="F12">
        <f t="shared" si="2"/>
        <v>36</v>
      </c>
      <c r="G12">
        <v>4700400</v>
      </c>
      <c r="H12">
        <v>4205555.5999999996</v>
      </c>
      <c r="I12">
        <f t="shared" si="3"/>
        <v>-494844.40000000037</v>
      </c>
      <c r="J12" s="5">
        <f t="shared" ref="J12:J52" si="10">IFERROR(I12/G12, "Not Found")</f>
        <v>-0.10527708280146378</v>
      </c>
      <c r="K12">
        <f t="shared" si="5"/>
        <v>43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39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9"/>
        <v>-1.2912833886247806E-2</v>
      </c>
      <c r="F13">
        <f t="shared" si="2"/>
        <v>16</v>
      </c>
      <c r="G13">
        <v>6223700</v>
      </c>
      <c r="H13">
        <v>5909077.9399999902</v>
      </c>
      <c r="I13">
        <f t="shared" si="3"/>
        <v>-314622.06000000983</v>
      </c>
      <c r="J13" s="5">
        <f t="shared" si="10"/>
        <v>-5.0552253482656594E-2</v>
      </c>
      <c r="K13">
        <f t="shared" si="5"/>
        <v>31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22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9"/>
        <v>-1.3637949218750009E-2</v>
      </c>
      <c r="F14">
        <f t="shared" si="2"/>
        <v>19</v>
      </c>
      <c r="G14">
        <v>530500</v>
      </c>
      <c r="H14">
        <v>524402.98</v>
      </c>
      <c r="I14">
        <f t="shared" si="3"/>
        <v>-6097.0200000000186</v>
      </c>
      <c r="J14" s="5">
        <f t="shared" si="10"/>
        <v>-1.1492968897266765E-2</v>
      </c>
      <c r="K14">
        <f t="shared" si="5"/>
        <v>9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30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9"/>
        <v>3.1837408866824991E-3</v>
      </c>
      <c r="F15">
        <f t="shared" si="2"/>
        <v>1</v>
      </c>
      <c r="G15">
        <v>184167800</v>
      </c>
      <c r="H15">
        <v>175966389.24999899</v>
      </c>
      <c r="I15">
        <f t="shared" si="3"/>
        <v>-8201410.7500010133</v>
      </c>
      <c r="J15" s="5">
        <f t="shared" si="10"/>
        <v>-4.4532273014072019E-2</v>
      </c>
      <c r="K15">
        <f t="shared" si="5"/>
        <v>25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21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9"/>
        <v>-1.1850188616360429E-2</v>
      </c>
      <c r="F16">
        <f t="shared" si="2"/>
        <v>12</v>
      </c>
      <c r="G16">
        <v>7352500</v>
      </c>
      <c r="H16">
        <v>7350464.0800000001</v>
      </c>
      <c r="I16">
        <f t="shared" si="3"/>
        <v>-2035.9199999999255</v>
      </c>
      <c r="J16" s="5">
        <f t="shared" si="10"/>
        <v>-2.769017341040361E-4</v>
      </c>
      <c r="K16">
        <f t="shared" si="5"/>
        <v>3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6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9"/>
        <v>-2.8351094826658003E-2</v>
      </c>
      <c r="F17">
        <f t="shared" si="2"/>
        <v>28</v>
      </c>
      <c r="G17">
        <v>15309700</v>
      </c>
      <c r="H17">
        <v>14645233.51</v>
      </c>
      <c r="I17">
        <f t="shared" si="3"/>
        <v>-664466.49000000022</v>
      </c>
      <c r="J17" s="5">
        <f t="shared" si="10"/>
        <v>-4.3401666263871937E-2</v>
      </c>
      <c r="K17">
        <f t="shared" si="5"/>
        <v>24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38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9"/>
        <v>-5.4037002206391245E-2</v>
      </c>
      <c r="F18">
        <f t="shared" si="2"/>
        <v>37</v>
      </c>
      <c r="G18">
        <v>2861000</v>
      </c>
      <c r="H18">
        <v>2671745.94</v>
      </c>
      <c r="I18">
        <f t="shared" si="3"/>
        <v>-189254.06000000006</v>
      </c>
      <c r="J18" s="5">
        <f t="shared" si="10"/>
        <v>-6.6149619014330668E-2</v>
      </c>
      <c r="K18">
        <f t="shared" si="5"/>
        <v>34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46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9"/>
        <v>-4.258504294298146E-2</v>
      </c>
      <c r="F19">
        <f t="shared" si="2"/>
        <v>34</v>
      </c>
      <c r="G19">
        <v>9713300</v>
      </c>
      <c r="H19">
        <v>8991707.2399999909</v>
      </c>
      <c r="I19">
        <f t="shared" si="3"/>
        <v>-721592.76000000909</v>
      </c>
      <c r="J19" s="5">
        <f t="shared" si="10"/>
        <v>-7.4289145810384635E-2</v>
      </c>
      <c r="K19">
        <f t="shared" si="5"/>
        <v>37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37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9"/>
        <v>-1.2379538203300809E-5</v>
      </c>
      <c r="F20">
        <f t="shared" si="2"/>
        <v>3</v>
      </c>
      <c r="G20">
        <v>131849400</v>
      </c>
      <c r="H20">
        <v>131839624.37</v>
      </c>
      <c r="I20">
        <f t="shared" si="3"/>
        <v>-9775.6299999952316</v>
      </c>
      <c r="J20" s="5">
        <f t="shared" si="10"/>
        <v>-7.4142392760188761E-5</v>
      </c>
      <c r="K20">
        <f t="shared" si="5"/>
        <v>2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3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9"/>
        <v>-7.9052463618023094E-2</v>
      </c>
      <c r="F21">
        <f t="shared" si="2"/>
        <v>40</v>
      </c>
      <c r="G21">
        <v>24497400</v>
      </c>
      <c r="H21">
        <v>22655993.629999999</v>
      </c>
      <c r="I21">
        <f t="shared" si="3"/>
        <v>-1841406.370000001</v>
      </c>
      <c r="J21" s="5">
        <f t="shared" si="10"/>
        <v>-7.5167420624229556E-2</v>
      </c>
      <c r="K21">
        <f t="shared" si="5"/>
        <v>38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28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9"/>
        <v>-1.3285502334437123E-2</v>
      </c>
      <c r="F22">
        <f t="shared" si="2"/>
        <v>17</v>
      </c>
      <c r="G22">
        <v>11980700</v>
      </c>
      <c r="H22">
        <v>11791977.9699999</v>
      </c>
      <c r="I22">
        <f t="shared" si="3"/>
        <v>-188722.03000009991</v>
      </c>
      <c r="J22" s="5">
        <f t="shared" si="10"/>
        <v>-1.5752170574348738E-2</v>
      </c>
      <c r="K22">
        <f t="shared" si="5"/>
        <v>11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7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9"/>
        <v>-3.9590110100806722E-2</v>
      </c>
      <c r="F23">
        <f t="shared" si="2"/>
        <v>31</v>
      </c>
      <c r="G23">
        <v>22683800</v>
      </c>
      <c r="H23">
        <v>21722126.219999898</v>
      </c>
      <c r="I23">
        <f t="shared" si="3"/>
        <v>-961673.78000010177</v>
      </c>
      <c r="J23" s="5">
        <f t="shared" si="10"/>
        <v>-4.2394738976719144E-2</v>
      </c>
      <c r="K23">
        <f t="shared" si="5"/>
        <v>23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23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9"/>
        <v>-1.3334943305713101E-2</v>
      </c>
      <c r="F24">
        <f t="shared" si="2"/>
        <v>18</v>
      </c>
      <c r="G24">
        <v>1112700</v>
      </c>
      <c r="H24">
        <v>1067214.42</v>
      </c>
      <c r="I24">
        <f t="shared" si="3"/>
        <v>-45485.580000000075</v>
      </c>
      <c r="J24" s="5">
        <f t="shared" si="10"/>
        <v>-4.087856565111897E-2</v>
      </c>
      <c r="K24">
        <f t="shared" si="5"/>
        <v>21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8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9"/>
        <v>-1.0226130964676661E-2</v>
      </c>
      <c r="F25">
        <f t="shared" si="2"/>
        <v>11</v>
      </c>
      <c r="G25">
        <v>505200</v>
      </c>
      <c r="H25">
        <v>497194.20999999897</v>
      </c>
      <c r="I25">
        <f t="shared" si="3"/>
        <v>-8005.7900000010268</v>
      </c>
      <c r="J25" s="5">
        <f t="shared" si="10"/>
        <v>-1.5846773555029746E-2</v>
      </c>
      <c r="K25">
        <f t="shared" si="5"/>
        <v>12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14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9"/>
        <v>-8.5306091660634673E-2</v>
      </c>
      <c r="F26">
        <f t="shared" si="2"/>
        <v>44</v>
      </c>
      <c r="G26">
        <v>5442200</v>
      </c>
      <c r="H26">
        <v>5122329.02999999</v>
      </c>
      <c r="I26">
        <f t="shared" si="3"/>
        <v>-319870.97000000998</v>
      </c>
      <c r="J26" s="5">
        <f t="shared" si="10"/>
        <v>-5.8776040939327839E-2</v>
      </c>
      <c r="K26">
        <f t="shared" si="5"/>
        <v>33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36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 t="str">
        <f t="shared" si="9"/>
        <v>Not Found</v>
      </c>
      <c r="F27" t="str">
        <f t="shared" si="2"/>
        <v>Not Found</v>
      </c>
      <c r="G27">
        <v>0</v>
      </c>
      <c r="H27">
        <v>0</v>
      </c>
      <c r="I27">
        <f t="shared" si="3"/>
        <v>0</v>
      </c>
      <c r="J27" s="5" t="str">
        <f t="shared" si="10"/>
        <v>Not Found</v>
      </c>
      <c r="K27" t="str">
        <f t="shared" si="5"/>
        <v>Not Found</v>
      </c>
      <c r="L27">
        <v>0</v>
      </c>
      <c r="M27">
        <v>0</v>
      </c>
      <c r="N27">
        <f t="shared" si="6"/>
        <v>0</v>
      </c>
      <c r="O27" s="5" t="str">
        <f t="shared" si="7"/>
        <v>Not Found</v>
      </c>
      <c r="P27" t="str">
        <f t="shared" si="8"/>
        <v>Not Found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9"/>
        <v>-9.5782760864849215E-2</v>
      </c>
      <c r="F28">
        <f t="shared" si="2"/>
        <v>46</v>
      </c>
      <c r="G28">
        <v>1545700</v>
      </c>
      <c r="H28">
        <v>1281335.23</v>
      </c>
      <c r="I28">
        <f t="shared" si="3"/>
        <v>-264364.77</v>
      </c>
      <c r="J28" s="5">
        <f t="shared" si="10"/>
        <v>-0.17103239309050916</v>
      </c>
      <c r="K28">
        <f t="shared" si="5"/>
        <v>47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42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9"/>
        <v>-1.4800253727847622E-2</v>
      </c>
      <c r="F29">
        <f t="shared" si="2"/>
        <v>21</v>
      </c>
      <c r="G29">
        <v>2779500</v>
      </c>
      <c r="H29">
        <v>2665264.4399999902</v>
      </c>
      <c r="I29">
        <f t="shared" si="3"/>
        <v>-114235.56000000983</v>
      </c>
      <c r="J29" s="5">
        <f t="shared" si="10"/>
        <v>-4.1099320021590155E-2</v>
      </c>
      <c r="K29">
        <f t="shared" si="5"/>
        <v>22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5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9"/>
        <v>-8.3831374359143746E-3</v>
      </c>
      <c r="F30">
        <f t="shared" si="2"/>
        <v>9</v>
      </c>
      <c r="G30">
        <v>12735900</v>
      </c>
      <c r="H30">
        <v>12685514.279999901</v>
      </c>
      <c r="I30">
        <f t="shared" si="3"/>
        <v>-50385.720000099391</v>
      </c>
      <c r="J30" s="5">
        <f t="shared" si="10"/>
        <v>-3.9561962641116366E-3</v>
      </c>
      <c r="K30">
        <f t="shared" si="5"/>
        <v>7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13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9"/>
        <v>-1.4030533529678329E-2</v>
      </c>
      <c r="F31">
        <f t="shared" si="2"/>
        <v>20</v>
      </c>
      <c r="G31">
        <v>1823300</v>
      </c>
      <c r="H31">
        <v>1762676.85</v>
      </c>
      <c r="I31">
        <f t="shared" si="3"/>
        <v>-60623.149999999907</v>
      </c>
      <c r="J31" s="5">
        <f t="shared" si="10"/>
        <v>-3.3249136181648611E-2</v>
      </c>
      <c r="K31">
        <f t="shared" si="5"/>
        <v>17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29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9"/>
        <v>-1.2294942827617691E-2</v>
      </c>
      <c r="F32">
        <f t="shared" si="2"/>
        <v>13</v>
      </c>
      <c r="G32">
        <v>6195500</v>
      </c>
      <c r="H32">
        <v>6084985.4699999997</v>
      </c>
      <c r="I32">
        <f t="shared" si="3"/>
        <v>-110514.53000000026</v>
      </c>
      <c r="J32" s="5">
        <f t="shared" si="10"/>
        <v>-1.7837871035428981E-2</v>
      </c>
      <c r="K32">
        <f t="shared" si="5"/>
        <v>14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26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9"/>
        <v>-7.9969930789269058E-3</v>
      </c>
      <c r="F33">
        <f t="shared" si="2"/>
        <v>8</v>
      </c>
      <c r="G33">
        <v>979671000</v>
      </c>
      <c r="H33">
        <v>977068513.48000002</v>
      </c>
      <c r="I33">
        <f t="shared" si="3"/>
        <v>-2602486.5199999809</v>
      </c>
      <c r="J33" s="5">
        <f t="shared" si="10"/>
        <v>-2.6564903115433454E-3</v>
      </c>
      <c r="K33">
        <f t="shared" si="5"/>
        <v>6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15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9"/>
        <v>-1.8939149738619768E-2</v>
      </c>
      <c r="F34">
        <f t="shared" si="2"/>
        <v>23</v>
      </c>
      <c r="G34">
        <v>4350600</v>
      </c>
      <c r="H34">
        <v>4137588.7699999898</v>
      </c>
      <c r="I34">
        <f t="shared" si="3"/>
        <v>-213011.23000001023</v>
      </c>
      <c r="J34" s="5">
        <f t="shared" si="10"/>
        <v>-4.8961345561534093E-2</v>
      </c>
      <c r="K34">
        <f t="shared" si="5"/>
        <v>28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25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 t="str">
        <f t="shared" si="9"/>
        <v>Not Found</v>
      </c>
      <c r="F35" t="str">
        <f t="shared" si="2"/>
        <v>Not Found</v>
      </c>
      <c r="G35">
        <v>0</v>
      </c>
      <c r="H35">
        <v>0</v>
      </c>
      <c r="I35">
        <f t="shared" si="3"/>
        <v>0</v>
      </c>
      <c r="J35" s="5" t="str">
        <f t="shared" si="10"/>
        <v>Not Found</v>
      </c>
      <c r="K35" t="str">
        <f t="shared" si="5"/>
        <v>Not Found</v>
      </c>
      <c r="L35">
        <v>0</v>
      </c>
      <c r="M35">
        <v>0</v>
      </c>
      <c r="N35">
        <f t="shared" si="6"/>
        <v>0</v>
      </c>
      <c r="O35" s="5" t="str">
        <f t="shared" si="7"/>
        <v>Not Found</v>
      </c>
      <c r="P35" t="str">
        <f t="shared" si="8"/>
        <v>Not Found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9"/>
        <v>-7.8647857679780775E-2</v>
      </c>
      <c r="F36">
        <f t="shared" si="2"/>
        <v>39</v>
      </c>
      <c r="G36">
        <v>898700</v>
      </c>
      <c r="H36">
        <v>740966.94999999902</v>
      </c>
      <c r="I36">
        <f t="shared" si="3"/>
        <v>-157733.05000000098</v>
      </c>
      <c r="J36" s="5">
        <f t="shared" si="10"/>
        <v>-0.17551246244575608</v>
      </c>
      <c r="K36">
        <f t="shared" si="5"/>
        <v>48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44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9"/>
        <v>-3.9444515758219188E-2</v>
      </c>
      <c r="F37">
        <f t="shared" si="2"/>
        <v>30</v>
      </c>
      <c r="G37">
        <v>2229200</v>
      </c>
      <c r="H37">
        <v>2118943.21</v>
      </c>
      <c r="I37">
        <f t="shared" si="3"/>
        <v>-110256.79000000004</v>
      </c>
      <c r="J37" s="5">
        <f t="shared" si="10"/>
        <v>-4.9460250314014013E-2</v>
      </c>
      <c r="K37">
        <f t="shared" si="5"/>
        <v>29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41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9"/>
        <v>-1.9443680579913542E-2</v>
      </c>
      <c r="F38">
        <f t="shared" si="2"/>
        <v>24</v>
      </c>
      <c r="G38">
        <v>792800</v>
      </c>
      <c r="H38">
        <v>753451.96</v>
      </c>
      <c r="I38">
        <f t="shared" si="3"/>
        <v>-39348.040000000037</v>
      </c>
      <c r="J38" s="5">
        <f t="shared" si="10"/>
        <v>-4.9631735620585316E-2</v>
      </c>
      <c r="K38">
        <f t="shared" si="5"/>
        <v>30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9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9"/>
        <v>-8.008952370177623E-2</v>
      </c>
      <c r="F39">
        <f t="shared" si="2"/>
        <v>41</v>
      </c>
      <c r="G39">
        <v>1294400</v>
      </c>
      <c r="H39">
        <v>1114242.27999999</v>
      </c>
      <c r="I39">
        <f t="shared" si="3"/>
        <v>-180157.72000000998</v>
      </c>
      <c r="J39" s="5">
        <f t="shared" si="10"/>
        <v>-0.13918241656366656</v>
      </c>
      <c r="K39">
        <f t="shared" si="5"/>
        <v>46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32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9"/>
        <v>-2.1279773539092578E-2</v>
      </c>
      <c r="F40">
        <f t="shared" si="2"/>
        <v>26</v>
      </c>
      <c r="G40">
        <v>39964900</v>
      </c>
      <c r="H40">
        <v>38095240.189999901</v>
      </c>
      <c r="I40">
        <f t="shared" si="3"/>
        <v>-1869659.8100000992</v>
      </c>
      <c r="J40" s="5">
        <f t="shared" si="10"/>
        <v>-4.6782546934937892E-2</v>
      </c>
      <c r="K40">
        <f t="shared" si="5"/>
        <v>27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18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9"/>
        <v>-4.0110550149132493E-2</v>
      </c>
      <c r="F41">
        <f t="shared" si="2"/>
        <v>32</v>
      </c>
      <c r="G41">
        <v>5089500</v>
      </c>
      <c r="H41">
        <v>4956043.6699999897</v>
      </c>
      <c r="I41">
        <f t="shared" si="3"/>
        <v>-133456.33000001032</v>
      </c>
      <c r="J41" s="5">
        <f t="shared" si="10"/>
        <v>-2.6221894095689226E-2</v>
      </c>
      <c r="K41">
        <f t="shared" si="5"/>
        <v>15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19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9"/>
        <v>-2.2070943135841053E-4</v>
      </c>
      <c r="F42">
        <f t="shared" si="2"/>
        <v>5</v>
      </c>
      <c r="G42">
        <v>199130300</v>
      </c>
      <c r="H42">
        <v>196755033.31</v>
      </c>
      <c r="I42">
        <f t="shared" si="3"/>
        <v>-2375266.6899999976</v>
      </c>
      <c r="J42" s="5">
        <f t="shared" si="10"/>
        <v>-1.1928203241796942E-2</v>
      </c>
      <c r="K42">
        <f t="shared" si="5"/>
        <v>10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2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9"/>
        <v>-2.0497353541313264E-2</v>
      </c>
      <c r="F43">
        <f t="shared" si="2"/>
        <v>25</v>
      </c>
      <c r="G43">
        <v>8560800</v>
      </c>
      <c r="H43">
        <v>8171472.0199999996</v>
      </c>
      <c r="I43">
        <f t="shared" si="3"/>
        <v>-389327.98000000045</v>
      </c>
      <c r="J43" s="5">
        <f t="shared" si="10"/>
        <v>-4.5477990374731388E-2</v>
      </c>
      <c r="K43">
        <f t="shared" si="5"/>
        <v>26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31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9"/>
        <v>-9.7760750186150751E-3</v>
      </c>
      <c r="F44">
        <f t="shared" si="2"/>
        <v>10</v>
      </c>
      <c r="G44">
        <v>31040700</v>
      </c>
      <c r="H44">
        <v>30793711.48</v>
      </c>
      <c r="I44">
        <f t="shared" si="3"/>
        <v>-246988.51999999955</v>
      </c>
      <c r="J44" s="5">
        <f t="shared" si="10"/>
        <v>-7.9569249404813532E-3</v>
      </c>
      <c r="K44">
        <f t="shared" si="5"/>
        <v>8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9"/>
        <v>-1.287514194887851E-2</v>
      </c>
      <c r="F45">
        <f t="shared" si="2"/>
        <v>15</v>
      </c>
      <c r="G45">
        <v>56792200</v>
      </c>
      <c r="H45">
        <v>54594953.959999897</v>
      </c>
      <c r="I45">
        <f t="shared" si="3"/>
        <v>-2197246.0400001034</v>
      </c>
      <c r="J45" s="5">
        <f t="shared" si="10"/>
        <v>-3.8689222111488959E-2</v>
      </c>
      <c r="K45">
        <f t="shared" si="5"/>
        <v>19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17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9"/>
        <v>-3.0010420686993711E-3</v>
      </c>
      <c r="F46">
        <f t="shared" si="2"/>
        <v>6</v>
      </c>
      <c r="G46">
        <v>266000</v>
      </c>
      <c r="H46">
        <v>257402.90999999901</v>
      </c>
      <c r="I46">
        <f t="shared" si="3"/>
        <v>-8597.090000000986</v>
      </c>
      <c r="J46" s="5">
        <f t="shared" si="10"/>
        <v>-3.2319887218048821E-2</v>
      </c>
      <c r="K46">
        <f t="shared" si="5"/>
        <v>16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33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9"/>
        <v>-1.7435939690898361E-4</v>
      </c>
      <c r="F47">
        <f t="shared" si="2"/>
        <v>4</v>
      </c>
      <c r="G47">
        <v>73467000</v>
      </c>
      <c r="H47">
        <v>73442541.659999996</v>
      </c>
      <c r="I47">
        <f t="shared" si="3"/>
        <v>-24458.340000003576</v>
      </c>
      <c r="J47" s="5">
        <f t="shared" si="10"/>
        <v>-3.3291600310348285E-4</v>
      </c>
      <c r="K47">
        <f t="shared" si="5"/>
        <v>4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11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9"/>
        <v>-3.1133192323107857E-2</v>
      </c>
      <c r="F48">
        <f t="shared" si="2"/>
        <v>29</v>
      </c>
      <c r="G48">
        <v>7214700</v>
      </c>
      <c r="H48">
        <v>6922072.5599999996</v>
      </c>
      <c r="I48">
        <f t="shared" si="3"/>
        <v>-292627.44000000041</v>
      </c>
      <c r="J48" s="5">
        <f t="shared" si="10"/>
        <v>-4.0559890224125802E-2</v>
      </c>
      <c r="K48">
        <f t="shared" si="5"/>
        <v>20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34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9"/>
        <v>-1.8444360086767971E-2</v>
      </c>
      <c r="F49">
        <f t="shared" si="2"/>
        <v>22</v>
      </c>
      <c r="G49">
        <v>102600</v>
      </c>
      <c r="H49">
        <v>95466.880000000005</v>
      </c>
      <c r="I49">
        <f t="shared" si="3"/>
        <v>-7133.1199999999953</v>
      </c>
      <c r="J49" s="5">
        <f t="shared" si="10"/>
        <v>-6.9523586744639335E-2</v>
      </c>
      <c r="K49">
        <f t="shared" si="5"/>
        <v>36</v>
      </c>
      <c r="L49">
        <v>0</v>
      </c>
      <c r="M49">
        <v>0</v>
      </c>
      <c r="N49">
        <f t="shared" si="6"/>
        <v>0</v>
      </c>
      <c r="O49" s="5" t="str">
        <f t="shared" si="7"/>
        <v>Not Found</v>
      </c>
      <c r="P49" t="str">
        <f t="shared" si="8"/>
        <v>Not Found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9"/>
        <v>0</v>
      </c>
      <c r="F50">
        <f t="shared" si="2"/>
        <v>2</v>
      </c>
      <c r="G50">
        <v>859100</v>
      </c>
      <c r="H50">
        <v>859100</v>
      </c>
      <c r="I50">
        <f t="shared" si="3"/>
        <v>0</v>
      </c>
      <c r="J50" s="5">
        <f t="shared" si="10"/>
        <v>0</v>
      </c>
      <c r="K50">
        <f t="shared" si="5"/>
        <v>1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1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9"/>
        <v>-1.2785255822058129E-2</v>
      </c>
      <c r="F51">
        <f t="shared" si="2"/>
        <v>14</v>
      </c>
      <c r="G51">
        <v>8925500</v>
      </c>
      <c r="H51">
        <v>8599059.6199999992</v>
      </c>
      <c r="I51">
        <f t="shared" si="3"/>
        <v>-326440.38000000082</v>
      </c>
      <c r="J51" s="5">
        <f t="shared" si="10"/>
        <v>-3.6573903982970231E-2</v>
      </c>
      <c r="K51">
        <f t="shared" si="5"/>
        <v>18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16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9"/>
        <v>-8.009596083231342E-2</v>
      </c>
      <c r="F52">
        <f t="shared" si="2"/>
        <v>42</v>
      </c>
      <c r="G52">
        <v>2440700</v>
      </c>
      <c r="H52">
        <v>2204672.88</v>
      </c>
      <c r="I52">
        <f t="shared" si="3"/>
        <v>-236027.12000000011</v>
      </c>
      <c r="J52" s="5">
        <f t="shared" si="10"/>
        <v>-9.6704683082722218E-2</v>
      </c>
      <c r="K52">
        <f t="shared" si="5"/>
        <v>40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43</v>
      </c>
    </row>
    <row r="53" spans="1:16" x14ac:dyDescent="0.3">
      <c r="J53" s="9"/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VLOOKUP(A56,$A$2:$E$52,4)</f>
        <v>-36209.630000000005</v>
      </c>
      <c r="C56">
        <f>VLOOKUP(A56,$A$1:$P$52,9)</f>
        <v>-27292.159999999974</v>
      </c>
      <c r="D56">
        <f>VLOOKUP(A56,$A$1:$P$52,14)</f>
        <v>-9181.0800000000163</v>
      </c>
    </row>
    <row r="57" spans="1:16" x14ac:dyDescent="0.3">
      <c r="A57" t="s">
        <v>25</v>
      </c>
      <c r="B57">
        <f t="shared" ref="B57:B61" si="11">VLOOKUP(A57,$A$2:$E$52,4)</f>
        <v>0</v>
      </c>
      <c r="C57">
        <f t="shared" ref="C57:C61" si="12">VLOOKUP(A57,$A$1:$P$52,9)</f>
        <v>0</v>
      </c>
      <c r="D57">
        <f t="shared" ref="D57:D61" si="13">VLOOKUP(A57,$A$1:$P$52,14)</f>
        <v>-311228.08999999997</v>
      </c>
    </row>
    <row r="58" spans="1:16" x14ac:dyDescent="0.3">
      <c r="A58" t="s">
        <v>32</v>
      </c>
      <c r="B58">
        <f t="shared" si="11"/>
        <v>-149396.10000000987</v>
      </c>
      <c r="C58">
        <f t="shared" si="12"/>
        <v>-189254.06000000006</v>
      </c>
      <c r="D58">
        <f t="shared" si="13"/>
        <v>-374962.91000000015</v>
      </c>
    </row>
    <row r="59" spans="1:16" x14ac:dyDescent="0.3">
      <c r="A59" t="s">
        <v>38</v>
      </c>
      <c r="B59">
        <f t="shared" si="11"/>
        <v>-12230.810000000056</v>
      </c>
      <c r="C59">
        <f t="shared" si="12"/>
        <v>-45485.580000000075</v>
      </c>
      <c r="D59">
        <f t="shared" si="13"/>
        <v>-72.879999999888241</v>
      </c>
    </row>
    <row r="60" spans="1:16" x14ac:dyDescent="0.3">
      <c r="A60" t="s">
        <v>39</v>
      </c>
      <c r="B60">
        <f t="shared" si="11"/>
        <v>-4950.4699999999721</v>
      </c>
      <c r="C60">
        <f t="shared" si="12"/>
        <v>-8005.7900000010268</v>
      </c>
      <c r="D60">
        <f t="shared" si="13"/>
        <v>-1724.9000000000233</v>
      </c>
    </row>
    <row r="61" spans="1:16" x14ac:dyDescent="0.3">
      <c r="A61" t="s">
        <v>55</v>
      </c>
      <c r="B61">
        <f t="shared" si="11"/>
        <v>-184239.79000001028</v>
      </c>
      <c r="C61">
        <f t="shared" si="12"/>
        <v>-133456.33000001032</v>
      </c>
      <c r="D61">
        <f t="shared" si="13"/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>
        <f>_xlfn.XLOOKUP(A65,$A$1:$A$52,$D$1:$D$52)</f>
        <v>-36209.630000000005</v>
      </c>
      <c r="C65">
        <f>_xlfn.XLOOKUP(A65,$A$1:$A$52,$I$1:$I$52)</f>
        <v>-27292.159999999974</v>
      </c>
      <c r="D65">
        <f>_xlfn.XLOOKUP(A65,$A$1:$A$52,$N$1:$N$52)</f>
        <v>-9181.0800000000163</v>
      </c>
    </row>
    <row r="66" spans="1:4" x14ac:dyDescent="0.3">
      <c r="A66" t="s">
        <v>25</v>
      </c>
      <c r="B66">
        <f t="shared" ref="B66:B70" si="14">_xlfn.XLOOKUP(A66,$A$1:$A$52,$D$1:$D$52)</f>
        <v>0</v>
      </c>
      <c r="C66">
        <f t="shared" ref="C66:C70" si="15">_xlfn.XLOOKUP(A66,$A$1:$A$52,$I$1:$I$52)</f>
        <v>0</v>
      </c>
      <c r="D66">
        <f t="shared" ref="D66:D70" si="16">_xlfn.XLOOKUP(A66,$A$1:$A$52,$N$1:$N$52)</f>
        <v>-311228.08999999997</v>
      </c>
    </row>
    <row r="67" spans="1:4" x14ac:dyDescent="0.3">
      <c r="A67" t="s">
        <v>32</v>
      </c>
      <c r="B67">
        <f t="shared" si="14"/>
        <v>-149396.10000000987</v>
      </c>
      <c r="C67">
        <f t="shared" si="15"/>
        <v>-189254.06000000006</v>
      </c>
      <c r="D67">
        <f t="shared" si="16"/>
        <v>-374962.91000000015</v>
      </c>
    </row>
    <row r="68" spans="1:4" x14ac:dyDescent="0.3">
      <c r="A68" t="s">
        <v>38</v>
      </c>
      <c r="B68">
        <f t="shared" si="14"/>
        <v>-12230.810000000056</v>
      </c>
      <c r="C68">
        <f t="shared" si="15"/>
        <v>-45485.580000000075</v>
      </c>
      <c r="D68">
        <f t="shared" si="16"/>
        <v>-72.879999999888241</v>
      </c>
    </row>
    <row r="69" spans="1:4" x14ac:dyDescent="0.3">
      <c r="A69" t="s">
        <v>39</v>
      </c>
      <c r="B69">
        <f t="shared" si="14"/>
        <v>-4950.4699999999721</v>
      </c>
      <c r="C69">
        <f t="shared" si="15"/>
        <v>-8005.7900000010268</v>
      </c>
      <c r="D69">
        <f t="shared" si="16"/>
        <v>-1724.9000000000233</v>
      </c>
    </row>
    <row r="70" spans="1:4" x14ac:dyDescent="0.3">
      <c r="A70" t="s">
        <v>55</v>
      </c>
      <c r="B70">
        <f t="shared" si="14"/>
        <v>-184239.79000001028</v>
      </c>
      <c r="C70">
        <f t="shared" si="15"/>
        <v>-133456.33000001032</v>
      </c>
      <c r="D70">
        <f t="shared" si="16"/>
        <v>-82077.349999999627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>INDEX($D$1:$D$52,MATCH(A74,$A$1:$A$52,0))</f>
        <v>-36209.630000000005</v>
      </c>
      <c r="C74">
        <f>INDEX($I$1:$I$52,MATCH(A74,$A$1:$A$52,0))</f>
        <v>-27292.159999999974</v>
      </c>
      <c r="D74">
        <f>INDEX($N$1:$N$52,MATCH(A74,$A$1:$A$52,0))</f>
        <v>-9181.0800000000163</v>
      </c>
    </row>
    <row r="75" spans="1:4" x14ac:dyDescent="0.3">
      <c r="A75" t="s">
        <v>25</v>
      </c>
      <c r="B75">
        <f t="shared" ref="B75:B79" si="17">INDEX($D$1:$D$52,MATCH(A75,$A$1:$A$52,0))</f>
        <v>0</v>
      </c>
      <c r="C75">
        <f t="shared" ref="C75:C79" si="18">INDEX($I$1:$I$52,MATCH(A75,$A$1:$A$52,0))</f>
        <v>0</v>
      </c>
      <c r="D75">
        <f t="shared" ref="D75:D79" si="19">INDEX($N$1:$N$52,MATCH(A75,$A$1:$A$52,0))</f>
        <v>-311228.08999999997</v>
      </c>
    </row>
    <row r="76" spans="1:4" x14ac:dyDescent="0.3">
      <c r="A76" t="s">
        <v>32</v>
      </c>
      <c r="B76">
        <f t="shared" si="17"/>
        <v>-149396.10000000987</v>
      </c>
      <c r="C76">
        <f t="shared" si="18"/>
        <v>-189254.06000000006</v>
      </c>
      <c r="D76">
        <f t="shared" si="19"/>
        <v>-374962.91000000015</v>
      </c>
    </row>
    <row r="77" spans="1:4" x14ac:dyDescent="0.3">
      <c r="A77" t="s">
        <v>38</v>
      </c>
      <c r="B77">
        <f t="shared" si="17"/>
        <v>-12230.810000000056</v>
      </c>
      <c r="C77">
        <f t="shared" si="18"/>
        <v>-45485.580000000075</v>
      </c>
      <c r="D77">
        <f t="shared" si="19"/>
        <v>-72.879999999888241</v>
      </c>
    </row>
    <row r="78" spans="1:4" x14ac:dyDescent="0.3">
      <c r="A78" t="s">
        <v>39</v>
      </c>
      <c r="B78">
        <f t="shared" si="17"/>
        <v>-4950.4699999999721</v>
      </c>
      <c r="C78">
        <f t="shared" si="18"/>
        <v>-8005.7900000010268</v>
      </c>
      <c r="D78">
        <f t="shared" si="19"/>
        <v>-1724.9000000000233</v>
      </c>
    </row>
    <row r="79" spans="1:4" x14ac:dyDescent="0.3">
      <c r="A79" t="s">
        <v>55</v>
      </c>
      <c r="B79">
        <f t="shared" si="17"/>
        <v>-184239.79000001028</v>
      </c>
      <c r="C79">
        <f t="shared" si="18"/>
        <v>-133456.33000001032</v>
      </c>
      <c r="D79">
        <f t="shared" si="19"/>
        <v>-82077.349999999627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/>
      <c r="C84" s="6"/>
    </row>
    <row r="85" spans="1:7" x14ac:dyDescent="0.3">
      <c r="A85" t="s">
        <v>74</v>
      </c>
      <c r="B85" s="6"/>
      <c r="C85" s="6"/>
    </row>
    <row r="86" spans="1:7" x14ac:dyDescent="0.3">
      <c r="A86" t="s">
        <v>75</v>
      </c>
      <c r="B86" s="6"/>
      <c r="C86" s="6"/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Jimmy Morgan</cp:lastModifiedBy>
  <cp:revision/>
  <dcterms:created xsi:type="dcterms:W3CDTF">2020-02-26T17:00:38Z</dcterms:created>
  <dcterms:modified xsi:type="dcterms:W3CDTF">2025-01-22T01:57:56Z</dcterms:modified>
  <cp:category/>
  <cp:contentStatus/>
</cp:coreProperties>
</file>