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5E22DC7D-1F90-4F52-B919-6E040827F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1" l="1" a="1"/>
  <c r="G92" i="1" s="1"/>
  <c r="G93" i="1" a="1"/>
  <c r="G93" i="1" s="1"/>
  <c r="G91" i="1" a="1"/>
  <c r="G91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B75" i="1"/>
  <c r="C75" i="1"/>
  <c r="B76" i="1"/>
  <c r="C78" i="1"/>
  <c r="C79" i="1"/>
  <c r="C74" i="1"/>
  <c r="B74" i="1"/>
  <c r="B66" i="1" a="1"/>
  <c r="B66" i="1" s="1"/>
  <c r="C66" i="1" a="1"/>
  <c r="C66" i="1" s="1"/>
  <c r="D67" i="1" a="1"/>
  <c r="D67" i="1" s="1"/>
  <c r="C69" i="1" a="1"/>
  <c r="C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58" i="1"/>
  <c r="D58" i="1"/>
  <c r="B60" i="1"/>
  <c r="C60" i="1"/>
  <c r="B61" i="1"/>
  <c r="C61" i="1"/>
  <c r="D61" i="1"/>
  <c r="C86" i="1"/>
  <c r="B86" i="1"/>
  <c r="C85" i="1"/>
  <c r="B85" i="1"/>
  <c r="C84" i="1"/>
  <c r="B84" i="1"/>
  <c r="J9" i="1"/>
  <c r="J14" i="1"/>
  <c r="J25" i="1"/>
  <c r="J30" i="1"/>
  <c r="J41" i="1"/>
  <c r="J46" i="1"/>
  <c r="O3" i="1"/>
  <c r="O13" i="1"/>
  <c r="O14" i="1"/>
  <c r="O18" i="1"/>
  <c r="O19" i="1"/>
  <c r="O29" i="1"/>
  <c r="O30" i="1"/>
  <c r="O34" i="1"/>
  <c r="O35" i="1"/>
  <c r="O45" i="1"/>
  <c r="O46" i="1"/>
  <c r="O50" i="1"/>
  <c r="O51" i="1"/>
  <c r="N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D66" i="1" s="1" a="1"/>
  <c r="D66" i="1" s="1"/>
  <c r="N12" i="1"/>
  <c r="O12" i="1" s="1"/>
  <c r="N13" i="1"/>
  <c r="N14" i="1"/>
  <c r="N15" i="1"/>
  <c r="O15" i="1" s="1"/>
  <c r="N16" i="1"/>
  <c r="O16" i="1" s="1"/>
  <c r="N17" i="1"/>
  <c r="O17" i="1" s="1"/>
  <c r="N18" i="1"/>
  <c r="D76" i="1" s="1"/>
  <c r="N19" i="1"/>
  <c r="N20" i="1"/>
  <c r="O20" i="1" s="1"/>
  <c r="N21" i="1"/>
  <c r="O21" i="1" s="1"/>
  <c r="N22" i="1"/>
  <c r="O22" i="1" s="1"/>
  <c r="N23" i="1"/>
  <c r="O23" i="1" s="1"/>
  <c r="N24" i="1"/>
  <c r="D77" i="1" s="1"/>
  <c r="N25" i="1"/>
  <c r="O25" i="1" s="1"/>
  <c r="N26" i="1"/>
  <c r="O26" i="1" s="1"/>
  <c r="N27" i="1"/>
  <c r="O27" i="1" s="1"/>
  <c r="N28" i="1"/>
  <c r="O28" i="1" s="1"/>
  <c r="N29" i="1"/>
  <c r="N30" i="1"/>
  <c r="N31" i="1"/>
  <c r="O31" i="1" s="1"/>
  <c r="N32" i="1"/>
  <c r="O32" i="1" s="1"/>
  <c r="N33" i="1"/>
  <c r="O33" i="1" s="1"/>
  <c r="N34" i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O42" i="1" s="1"/>
  <c r="N43" i="1"/>
  <c r="O43" i="1" s="1"/>
  <c r="N44" i="1"/>
  <c r="O44" i="1" s="1"/>
  <c r="N45" i="1"/>
  <c r="N46" i="1"/>
  <c r="N47" i="1"/>
  <c r="O47" i="1" s="1"/>
  <c r="N48" i="1"/>
  <c r="O48" i="1" s="1"/>
  <c r="N49" i="1"/>
  <c r="O49" i="1" s="1"/>
  <c r="N50" i="1"/>
  <c r="N51" i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I10" i="1"/>
  <c r="C56" i="1" s="1"/>
  <c r="I11" i="1"/>
  <c r="J11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C76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I26" i="1"/>
  <c r="J26" i="1" s="1"/>
  <c r="I27" i="1"/>
  <c r="J27" i="1" s="1"/>
  <c r="I28" i="1"/>
  <c r="J28" i="1" s="1"/>
  <c r="I29" i="1"/>
  <c r="J29" i="1" s="1"/>
  <c r="I30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3" i="1"/>
  <c r="E6" i="1"/>
  <c r="E7" i="1"/>
  <c r="E17" i="1"/>
  <c r="E18" i="1"/>
  <c r="E19" i="1"/>
  <c r="E22" i="1"/>
  <c r="E23" i="1"/>
  <c r="E33" i="1"/>
  <c r="E34" i="1"/>
  <c r="E35" i="1"/>
  <c r="E38" i="1"/>
  <c r="E39" i="1"/>
  <c r="E49" i="1"/>
  <c r="E50" i="1"/>
  <c r="E51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B65" i="1" s="1" a="1"/>
  <c r="B65" i="1" s="1"/>
  <c r="D11" i="1"/>
  <c r="B57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B67" i="1" s="1" a="1"/>
  <c r="B67" i="1" s="1"/>
  <c r="D19" i="1"/>
  <c r="D20" i="1"/>
  <c r="E20" i="1" s="1"/>
  <c r="D21" i="1"/>
  <c r="E21" i="1" s="1"/>
  <c r="D22" i="1"/>
  <c r="D23" i="1"/>
  <c r="D24" i="1"/>
  <c r="B77" i="1" s="1"/>
  <c r="D25" i="1"/>
  <c r="B78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D34" i="1"/>
  <c r="D35" i="1"/>
  <c r="D36" i="1"/>
  <c r="E36" i="1" s="1"/>
  <c r="D37" i="1"/>
  <c r="E37" i="1" s="1"/>
  <c r="D38" i="1"/>
  <c r="D39" i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D52" i="1"/>
  <c r="E52" i="1" s="1"/>
  <c r="D2" i="1"/>
  <c r="E2" i="1" s="1"/>
  <c r="J24" i="1" l="1"/>
  <c r="O11" i="1"/>
  <c r="D60" i="1"/>
  <c r="O10" i="1"/>
  <c r="C59" i="1"/>
  <c r="B79" i="1"/>
  <c r="B59" i="1"/>
  <c r="B69" i="1" a="1"/>
  <c r="B69" i="1" s="1"/>
  <c r="D78" i="1"/>
  <c r="E10" i="1"/>
  <c r="D68" i="1" a="1"/>
  <c r="D68" i="1" s="1"/>
  <c r="E25" i="1"/>
  <c r="C58" i="1"/>
  <c r="C68" i="1" a="1"/>
  <c r="C68" i="1" s="1"/>
  <c r="O41" i="1"/>
  <c r="D69" i="1" a="1"/>
  <c r="D69" i="1" s="1"/>
  <c r="O24" i="1"/>
  <c r="D59" i="1"/>
  <c r="E11" i="1"/>
  <c r="E24" i="1"/>
  <c r="B68" i="1" a="1"/>
  <c r="B68" i="1" s="1"/>
  <c r="C57" i="1"/>
  <c r="D56" i="1"/>
  <c r="D75" i="1"/>
  <c r="J18" i="1"/>
  <c r="D57" i="1"/>
  <c r="B56" i="1"/>
  <c r="C67" i="1" a="1"/>
  <c r="C67" i="1" s="1"/>
  <c r="J10" i="1"/>
  <c r="E92" i="1" l="1" a="1"/>
  <c r="E92" i="1" s="1"/>
  <c r="C92" i="1" a="1"/>
  <c r="C92" i="1" s="1"/>
  <c r="F92" i="1" a="1"/>
  <c r="F92" i="1" s="1"/>
  <c r="D92" i="1" a="1"/>
  <c r="D92" i="1" s="1"/>
  <c r="B92" i="1" a="1"/>
  <c r="B92" i="1" s="1"/>
  <c r="E93" i="1" a="1"/>
  <c r="E93" i="1" s="1"/>
  <c r="F93" i="1" a="1"/>
  <c r="F93" i="1" s="1"/>
  <c r="D93" i="1" a="1"/>
  <c r="D93" i="1" s="1"/>
  <c r="C93" i="1" a="1"/>
  <c r="C93" i="1" s="1"/>
  <c r="B93" i="1" a="1"/>
  <c r="B93" i="1" s="1"/>
  <c r="D91" i="1" a="1"/>
  <c r="D91" i="1" s="1"/>
  <c r="B91" i="1" a="1"/>
  <c r="B91" i="1" s="1"/>
  <c r="F91" i="1" a="1"/>
  <c r="F91" i="1" s="1"/>
  <c r="E91" i="1" a="1"/>
  <c r="E91" i="1" s="1"/>
  <c r="C91" i="1" a="1"/>
  <c r="C9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<sst xmlns="http://schemas.openxmlformats.org/spreadsheetml/2006/main" count="150" uniqueCount="90">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</sst>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4" workbookViewId="0">
      <selection activeCell="G91" sqref="G91:G93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30.26953125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_xlfn.RANK.EQ(E3,$E$2:$E$89,1)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VLOOKUP($A56,$A$2:$P$52,MATCH(B$55,$A$1:$P$1,0),0)</f>
        <v>-36209.630000000005</v>
      </c>
      <c r="C56">
        <f t="shared" ref="C56:D61" si="9">VLOOKUP($A56,$A$2:$P$52,MATCH(C$55,$A$1:$P$1,0),0)</f>
        <v>-27292.159999999974</v>
      </c>
      <c r="D56">
        <f t="shared" si="9"/>
        <v>-9181.0800000000163</v>
      </c>
    </row>
    <row r="57" spans="1:16" x14ac:dyDescent="0.35">
      <c r="A57" t="s">
        <v>25</v>
      </c>
      <c r="B57">
        <f t="shared" ref="B57:B61" si="10">VLOOKUP($A57,$A$2:$P$52,MATCH(B$55,$A$1:$P$1,0),0)</f>
        <v>0</v>
      </c>
      <c r="C57">
        <f t="shared" si="9"/>
        <v>0</v>
      </c>
      <c r="D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_xlfn.XLOOKUP($A65,$A$2:$A$52,INDEX($A$2:$P$52,,MATCH(B$64,$A$1:$P$1,0)),,0)</f>
        <v>-36209.630000000005</v>
      </c>
      <c r="C65" cm="1">
        <f t="array" ref="C65">_xlfn.XLOOKUP($A65,$A$2:$A$52,INDEX($A$2:$P$52,,MATCH(C$64,$A$1:$P$1,0)),,0)</f>
        <v>-27292.159999999974</v>
      </c>
      <c r="D65" cm="1">
        <f t="array" ref="D65">_xlfn.XLOOKUP($A65,$A$2:$A$52,INDEX($A$2:$P$52,,MATCH(D$64,$A$1:$P$1,0)),,0)</f>
        <v>-9181.0800000000163</v>
      </c>
    </row>
    <row r="66" spans="1:4" x14ac:dyDescent="0.35">
      <c r="A66" t="s">
        <v>25</v>
      </c>
      <c r="B66" cm="1">
        <f t="array" ref="B66">_xlfn.XLOOKUP($A66,$A$2:$A$52,INDEX($A$2:$P$52,,MATCH(B$64,$A$1:$P$1,0)),,0)</f>
        <v>0</v>
      </c>
      <c r="C66" cm="1">
        <f t="array" ref="C66">_xlfn.XLOOKUP($A66,$A$2:$A$52,INDEX($A$2:$P$52,,MATCH(C$64,$A$1:$P$1,0)),,0)</f>
        <v>0</v>
      </c>
      <c r="D66" cm="1">
        <f t="array" ref="D66">_xlfn.XLOOKUP($A66,$A$2:$A$52,INDEX($A$2:$P$52,,MATCH(D$64,$A$1:$P$1,0)),,0)</f>
        <v>-311228.08999999997</v>
      </c>
    </row>
    <row r="67" spans="1:4" x14ac:dyDescent="0.35">
      <c r="A67" t="s">
        <v>32</v>
      </c>
      <c r="B67" cm="1">
        <f t="array" ref="B67">_xlfn.XLOOKUP($A67,$A$2:$A$52,INDEX($A$2:$P$52,,MATCH(B$64,$A$1:$P$1,0)),,0)</f>
        <v>-149396.10000000987</v>
      </c>
      <c r="C67" cm="1">
        <f t="array" ref="C67">_xlfn.XLOOKUP($A67,$A$2:$A$52,INDEX($A$2:$P$52,,MATCH(C$64,$A$1:$P$1,0)),,0)</f>
        <v>-189254.06000000006</v>
      </c>
      <c r="D67" cm="1">
        <f t="array" ref="D67">_xlfn.XLOOKUP($A67,$A$2:$A$52,INDEX($A$2:$P$52,,MATCH(D$64,$A$1:$P$1,0)),,0)</f>
        <v>-374962.91000000015</v>
      </c>
    </row>
    <row r="68" spans="1:4" x14ac:dyDescent="0.35">
      <c r="A68" t="s">
        <v>38</v>
      </c>
      <c r="B68" cm="1">
        <f t="array" ref="B68">_xlfn.XLOOKUP($A68,$A$2:$A$52,INDEX($A$2:$P$52,,MATCH(B$64,$A$1:$P$1,0)),,0)</f>
        <v>-12230.810000000056</v>
      </c>
      <c r="C68" cm="1">
        <f t="array" ref="C68">_xlfn.XLOOKUP($A68,$A$2:$A$52,INDEX($A$2:$P$52,,MATCH(C$64,$A$1:$P$1,0)),,0)</f>
        <v>-45485.580000000075</v>
      </c>
      <c r="D68" cm="1">
        <f t="array" ref="D68">_xlfn.XLOOKUP($A68,$A$2:$A$52,INDEX($A$2:$P$52,,MATCH(D$64,$A$1:$P$1,0)),,0)</f>
        <v>-72.879999999888241</v>
      </c>
    </row>
    <row r="69" spans="1:4" x14ac:dyDescent="0.35">
      <c r="A69" t="s">
        <v>39</v>
      </c>
      <c r="B69" cm="1">
        <f t="array" ref="B69">_xlfn.XLOOKUP($A69,$A$2:$A$52,INDEX($A$2:$P$52,,MATCH(B$64,$A$1:$P$1,0)),,0)</f>
        <v>-4950.4699999999721</v>
      </c>
      <c r="C69" cm="1">
        <f t="array" ref="C69">_xlfn.XLOOKUP($A69,$A$2:$A$52,INDEX($A$2:$P$52,,MATCH(C$64,$A$1:$P$1,0)),,0)</f>
        <v>-8005.7900000010268</v>
      </c>
      <c r="D69" cm="1">
        <f t="array" ref="D69">_xlfn.XLOOKUP($A69,$A$2:$A$52,INDEX($A$2:$P$52,,MATCH(D$64,$A$1:$P$1,0)),,0)</f>
        <v>-1724.9000000000233</v>
      </c>
    </row>
    <row r="70" spans="1:4" x14ac:dyDescent="0.35">
      <c r="A70" t="s">
        <v>55</v>
      </c>
      <c r="B70" cm="1">
        <f t="array" ref="B70">_xlfn.XLOOKUP($A70,$A$2:$A$52,INDEX($A$2:$P$52,,MATCH(B$64,$A$1:$P$1,0)),,0)</f>
        <v>-184239.79000001028</v>
      </c>
      <c r="C70" cm="1">
        <f t="array" ref="C70">_xlfn.XLOOKUP($A70,$A$2:$A$52,INDEX($A$2:$P$52,,MATCH(C$64,$A$1:$P$1,0)),,0)</f>
        <v>-133456.33000001032</v>
      </c>
      <c r="D70" cm="1">
        <f t="array" ref="D70">_xlfn.XLOOKUP($A70,$A$2:$A$52,INDEX($A$2:$P$52,,MATCH(D$64,$A$1:$P$1,0)),,0)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5">
      <c r="A75" t="s">
        <v>25</v>
      </c>
      <c r="B75">
        <f t="shared" ref="B75:B79" si="12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5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5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5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5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19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INDEX($A$2:$P$52,MATCH($B$82,$A$2:$A$52,0),2)</f>
        <v>7670700</v>
      </c>
      <c r="C84" s="6">
        <f>INDEX($A$2:$P$52,MATCH($B$82,$A$2:$A$52,0),3)</f>
        <v>6947552.6699999999</v>
      </c>
    </row>
    <row r="85" spans="1:7" x14ac:dyDescent="0.35">
      <c r="A85" t="s">
        <v>74</v>
      </c>
      <c r="B85" s="6">
        <f>INDEX($A$2:$P$52,MATCH($B$82,$A$2:$A$52,0),7)</f>
        <v>7968300</v>
      </c>
      <c r="C85" s="6">
        <f>INDEX($A$2:$P$52,MATCH($B$82,$A$2:$A$52,0),8)</f>
        <v>7020609.3200000003</v>
      </c>
    </row>
    <row r="86" spans="1:7" x14ac:dyDescent="0.35">
      <c r="A86" t="s">
        <v>75</v>
      </c>
      <c r="B86" s="6">
        <f>INDEX($A$2:$P$52,MATCH($B$82,$A$2:$A$52,0),12)</f>
        <v>7759600</v>
      </c>
      <c r="C86" s="6">
        <f>INDEX($A$2:$P$52,MATCH($B$82,$A$2:$A$52,0),13)</f>
        <v>7497322.9100000001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 cm="1">
        <f t="array" ref="B91">_xlfn.XLOOKUP($B$89,INDEX($A$2:$P$52,,MATCH($A91&amp;"_rank",$A$1:$P$1,0)),$A$2:$A$52,,0)</f>
        <v>Clerk and Master - Chancery</v>
      </c>
      <c r="C91" s="5" cm="1">
        <f t="array" ref="C91">_xlfn.XLOOKUP($B$89,INDEX($A$2:$P$52,,MATCH($A91&amp;"_rank",$A$1:$P$1,0)),INDEX($A$2:$P$52,,MATCH($A91&amp;"_diff_pct",$A$1:$P$1,0)),,0)</f>
        <v>-0.15235918433091292</v>
      </c>
      <c r="D91" t="str" cm="1">
        <f t="array" ref="D91">_xlfn.XLOOKUP($D$89,INDEX($A$2:$P$52,,MATCH($A91&amp;"_rank",$A$1:$P$1,0)),$A$2:$A$52,,0)</f>
        <v>Circuit Court Clerk</v>
      </c>
      <c r="E91" s="5" cm="1">
        <f t="array" ref="E91">_xlfn.XLOOKUP($D$89,INDEX($A$2:$P$52,,MATCH($A91&amp;"_rank",$A$1:$P$1,0)),INDEX($A$2:$P$52,,MATCH($A91&amp;"_diff_pct",$A$1:$P$1,0)),,0)</f>
        <v>-0.11502817362571344</v>
      </c>
      <c r="F91" t="str" cm="1">
        <f t="array" ref="F91">_xlfn.XLOOKUP($F$89,INDEX($A$2:$P$52,,MATCH($A91&amp;"_rank",$A$1:$P$1,0)),$A$2:$A$52,,0)</f>
        <v>Internal Audit</v>
      </c>
      <c r="G91" s="5" cm="1">
        <f t="array" ref="G91">_xlfn.XLOOKUP($F$89,INDEX($A$2:$P$52,,MATCH($A91&amp;"_rank",$A$1:$P$1,0)),INDEX($A$2:$P$52,,MATCH($A91&amp;"_diff_pct",$A$1:$P$1,0)),,0)</f>
        <v>-9.5782760864849215E-2</v>
      </c>
    </row>
    <row r="92" spans="1:7" x14ac:dyDescent="0.35">
      <c r="A92" t="s">
        <v>74</v>
      </c>
      <c r="B92" t="str" cm="1">
        <f t="array" ref="B92">_xlfn.XLOOKUP($B$89,INDEX($A$2:$P$52,,MATCH($A92&amp;"_rank",$A$1:$P$1,0)),$A$2:$A$52,,0)</f>
        <v>Metropolitan Clerk</v>
      </c>
      <c r="C92" s="5" cm="1">
        <f t="array" ref="C92">_xlfn.XLOOKUP($B$89,INDEX($A$2:$P$52,,MATCH($A92&amp;"_rank",$A$1:$P$1,0)),INDEX($A$2:$P$52,,MATCH($A92&amp;"_diff_pct",$A$1:$P$1,0)),,0)</f>
        <v>-0.17551246244575608</v>
      </c>
      <c r="D92" t="str" cm="1">
        <f t="array" ref="D92">_xlfn.XLOOKUP($D$89,INDEX($A$2:$P$52,,MATCH($A92&amp;"_rank",$A$1:$P$1,0)),$A$2:$A$52,,0)</f>
        <v>Internal Audit</v>
      </c>
      <c r="E92" s="5" cm="1">
        <f t="array" ref="E92">_xlfn.XLOOKUP($D$89,INDEX($A$2:$P$52,,MATCH($A92&amp;"_rank",$A$1:$P$1,0)),INDEX($A$2:$P$52,,MATCH($A92&amp;"_diff_pct",$A$1:$P$1,0)),,0)</f>
        <v>-0.17103239309050916</v>
      </c>
      <c r="F92" t="str" cm="1">
        <f t="array" ref="F92">_xlfn.XLOOKUP($F$89,INDEX($A$2:$P$52,,MATCH($A92&amp;"_rank",$A$1:$P$1,0)),$A$2:$A$52,,0)</f>
        <v>Office of Family Safety</v>
      </c>
      <c r="G92" s="5" cm="1">
        <f t="array" ref="G92">_xlfn.XLOOKUP($F$89,INDEX($A$2:$P$52,,MATCH($A92&amp;"_rank",$A$1:$P$1,0)),INDEX($A$2:$P$52,,MATCH($A92&amp;"_diff_pct",$A$1:$P$1,0)),,0)</f>
        <v>-0.13918241656366656</v>
      </c>
    </row>
    <row r="93" spans="1:7" x14ac:dyDescent="0.35">
      <c r="A93" t="s">
        <v>75</v>
      </c>
      <c r="B93" t="str" cm="1">
        <f t="array" ref="B93">_xlfn.XLOOKUP($B$89,INDEX($A$2:$P$52,,MATCH($A93&amp;"_rank",$A$1:$P$1,0)),$A$2:$A$52,,0)</f>
        <v>Community Oversight Board</v>
      </c>
      <c r="C93" s="5" cm="1">
        <f t="array" ref="C93">_xlfn.XLOOKUP($B$89,INDEX($A$2:$P$52,,MATCH($A93&amp;"_rank",$A$1:$P$1,0)),INDEX($A$2:$P$52,,MATCH($A93&amp;"_diff_pct",$A$1:$P$1,0)),,0)</f>
        <v>-0.82994157333333329</v>
      </c>
      <c r="D93" t="str" cm="1">
        <f t="array" ref="D93">_xlfn.XLOOKUP($D$89,INDEX($A$2:$P$52,,MATCH($A93&amp;"_rank",$A$1:$P$1,0)),$A$2:$A$52,,0)</f>
        <v>Clerk and Master - Chancery</v>
      </c>
      <c r="E93" s="5" cm="1">
        <f t="array" ref="E93">_xlfn.XLOOKUP($B$89,INDEX($A$2:$P$52,,MATCH($A93&amp;"_rank",$A$1:$P$1,0)),INDEX($A$2:$P$52,,MATCH($A93&amp;"_diff_pct",$A$1:$P$1,0)),,0)</f>
        <v>-0.82994157333333329</v>
      </c>
      <c r="F93" t="str" cm="1">
        <f t="array" ref="F93">_xlfn.XLOOKUP($F$89,INDEX($A$2:$P$52,,MATCH($A93&amp;"_rank",$A$1:$P$1,0)),$A$2:$A$52,,0)</f>
        <v>Election Commission</v>
      </c>
      <c r="G93" s="5" cm="1">
        <f t="array" ref="G93">_xlfn.XLOOKUP($F$89,INDEX($A$2:$P$52,,MATCH($A93&amp;"_rank",$A$1:$P$1,0)),INDEX($A$2:$P$52,,MATCH($A93&amp;"_diff_pct",$A$1:$P$1,0)),,0)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showInputMessage="1" showErrorMessage="1" sqref="B82" xr:uid="{643DB0B1-33B9-4C6A-828C-54E93CA528D3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2025-01-24T16:00:01Z</dcterms:modified>
  <cp:category/>
  <cp:contentStatus/>
</cp:coreProperties>
</file>