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DA14\Projects\lookups-da14-seanfahey1127\"/>
    </mc:Choice>
  </mc:AlternateContent>
  <xr:revisionPtr revIDLastSave="0" documentId="13_ncr:1_{2C279CE7-6202-49DD-BC8C-97AC1514E704}" xr6:coauthVersionLast="47" xr6:coauthVersionMax="47" xr10:uidLastSave="{00000000-0000-0000-0000-000000000000}"/>
  <bookViews>
    <workbookView xWindow="-5055" yWindow="-16320" windowWidth="29040" windowHeight="15720" xr2:uid="{00000000-000D-0000-FFFF-FFFF00000000}"/>
  </bookViews>
  <sheets>
    <sheet name="metro_budget" sheetId="1" r:id="rId1"/>
    <sheet name="data_dictionary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0" i="1" l="1"/>
  <c r="C86" i="1"/>
  <c r="C85" i="1"/>
  <c r="C84" i="1"/>
  <c r="B84" i="1"/>
  <c r="B86" i="1"/>
  <c r="B85" i="1"/>
  <c r="D75" i="1"/>
  <c r="D76" i="1"/>
  <c r="D77" i="1"/>
  <c r="D78" i="1"/>
  <c r="D79" i="1"/>
  <c r="D74" i="1"/>
  <c r="C74" i="1"/>
  <c r="C75" i="1"/>
  <c r="C76" i="1"/>
  <c r="C77" i="1"/>
  <c r="C78" i="1"/>
  <c r="C79" i="1"/>
  <c r="B74" i="1"/>
  <c r="B75" i="1"/>
  <c r="B76" i="1"/>
  <c r="B77" i="1"/>
  <c r="B78" i="1"/>
  <c r="B79" i="1"/>
  <c r="D66" i="1"/>
  <c r="D67" i="1"/>
  <c r="D68" i="1"/>
  <c r="D69" i="1"/>
  <c r="D70" i="1"/>
  <c r="D65" i="1"/>
  <c r="C66" i="1"/>
  <c r="C67" i="1"/>
  <c r="C68" i="1"/>
  <c r="C69" i="1"/>
  <c r="C70" i="1"/>
  <c r="B65" i="1"/>
  <c r="B66" i="1"/>
  <c r="C65" i="1"/>
  <c r="B67" i="1"/>
  <c r="B68" i="1"/>
  <c r="B69" i="1"/>
  <c r="B70" i="1"/>
  <c r="D57" i="1"/>
  <c r="D58" i="1"/>
  <c r="D59" i="1"/>
  <c r="D60" i="1"/>
  <c r="D61" i="1"/>
  <c r="D56" i="1"/>
  <c r="C57" i="1"/>
  <c r="C58" i="1"/>
  <c r="C59" i="1"/>
  <c r="C61" i="1"/>
  <c r="C56" i="1"/>
  <c r="B57" i="1"/>
  <c r="B58" i="1"/>
  <c r="B59" i="1"/>
  <c r="B60" i="1"/>
  <c r="B61" i="1"/>
  <c r="B56" i="1"/>
  <c r="P15" i="1"/>
  <c r="Q15" i="1"/>
  <c r="J2" i="1"/>
  <c r="K2" i="1" s="1"/>
  <c r="Q25" i="1"/>
  <c r="K15" i="1"/>
  <c r="E21" i="1"/>
  <c r="P38" i="1"/>
  <c r="Q38" i="1" s="1"/>
  <c r="P26" i="1"/>
  <c r="Q26" i="1" s="1"/>
  <c r="P23" i="1"/>
  <c r="Q23" i="1" s="1"/>
  <c r="P40" i="1"/>
  <c r="Q40" i="1" s="1"/>
  <c r="P5" i="1"/>
  <c r="Q5" i="1" s="1"/>
  <c r="P3" i="1"/>
  <c r="Q3" i="1" s="1"/>
  <c r="P10" i="1"/>
  <c r="Q10" i="1" s="1"/>
  <c r="P30" i="1"/>
  <c r="Q30" i="1" s="1"/>
  <c r="P2" i="1"/>
  <c r="Q2" i="1" s="1"/>
  <c r="P11" i="1"/>
  <c r="Q11" i="1" s="1"/>
  <c r="P28" i="1"/>
  <c r="Q28" i="1" s="1"/>
  <c r="P20" i="1"/>
  <c r="Q20" i="1" s="1"/>
  <c r="P29" i="1"/>
  <c r="Q29" i="1" s="1"/>
  <c r="P44" i="1"/>
  <c r="Q44" i="1" s="1"/>
  <c r="P12" i="1"/>
  <c r="Q12" i="1" s="1"/>
  <c r="P4" i="1"/>
  <c r="Q4" i="1" s="1"/>
  <c r="P13" i="1"/>
  <c r="Q13" i="1" s="1"/>
  <c r="P47" i="1"/>
  <c r="Q47" i="1" s="1"/>
  <c r="P22" i="1"/>
  <c r="Q22" i="1" s="1"/>
  <c r="P43" i="1"/>
  <c r="Q43" i="1" s="1"/>
  <c r="P27" i="1"/>
  <c r="Q27" i="1" s="1"/>
  <c r="P42" i="1"/>
  <c r="Q42" i="1" s="1"/>
  <c r="P36" i="1"/>
  <c r="Q36" i="1" s="1"/>
  <c r="P14" i="1"/>
  <c r="Q14" i="1" s="1"/>
  <c r="P49" i="1"/>
  <c r="Q49" i="1" s="1"/>
  <c r="P8" i="1"/>
  <c r="Q8" i="1" s="1"/>
  <c r="P45" i="1"/>
  <c r="Q45" i="1" s="1"/>
  <c r="P37" i="1"/>
  <c r="Q37" i="1" s="1"/>
  <c r="P21" i="1"/>
  <c r="Q21" i="1" s="1"/>
  <c r="P24" i="1"/>
  <c r="Q24" i="1" s="1"/>
  <c r="P35" i="1"/>
  <c r="Q35" i="1" s="1"/>
  <c r="P25" i="1"/>
  <c r="P50" i="1"/>
  <c r="Q50" i="1" s="1"/>
  <c r="P6" i="1"/>
  <c r="Q6" i="1" s="1"/>
  <c r="P9" i="1"/>
  <c r="Q9" i="1" s="1"/>
  <c r="P41" i="1"/>
  <c r="Q41" i="1" s="1"/>
  <c r="P18" i="1"/>
  <c r="Q18" i="1" s="1"/>
  <c r="P32" i="1"/>
  <c r="Q32" i="1" s="1"/>
  <c r="P31" i="1"/>
  <c r="Q31" i="1" s="1"/>
  <c r="P48" i="1"/>
  <c r="Q48" i="1" s="1"/>
  <c r="P19" i="1"/>
  <c r="Q19" i="1" s="1"/>
  <c r="P46" i="1"/>
  <c r="Q46" i="1" s="1"/>
  <c r="P33" i="1"/>
  <c r="Q33" i="1" s="1"/>
  <c r="P17" i="1"/>
  <c r="Q17" i="1" s="1"/>
  <c r="P39" i="1"/>
  <c r="Q39" i="1" s="1"/>
  <c r="P16" i="1"/>
  <c r="Q16" i="1" s="1"/>
  <c r="P51" i="1"/>
  <c r="Q51" i="1" s="1"/>
  <c r="P52" i="1"/>
  <c r="Q52" i="1" s="1"/>
  <c r="P34" i="1"/>
  <c r="Q34" i="1" s="1"/>
  <c r="P7" i="1"/>
  <c r="Q7" i="1" s="1"/>
  <c r="J15" i="1"/>
  <c r="J37" i="1"/>
  <c r="K37" i="1" s="1"/>
  <c r="J6" i="1"/>
  <c r="K6" i="1" s="1"/>
  <c r="J45" i="1"/>
  <c r="K45" i="1" s="1"/>
  <c r="J9" i="1"/>
  <c r="K9" i="1" s="1"/>
  <c r="J5" i="1"/>
  <c r="K5" i="1" s="1"/>
  <c r="J8" i="1"/>
  <c r="K8" i="1" s="1"/>
  <c r="J18" i="1"/>
  <c r="K18" i="1" s="1"/>
  <c r="J49" i="1"/>
  <c r="K49" i="1" s="1"/>
  <c r="J7" i="1"/>
  <c r="K7" i="1" s="1"/>
  <c r="J19" i="1"/>
  <c r="K19" i="1" s="1"/>
  <c r="J41" i="1"/>
  <c r="K41" i="1" s="1"/>
  <c r="J25" i="1"/>
  <c r="K25" i="1" s="1"/>
  <c r="J47" i="1"/>
  <c r="K47" i="1" s="1"/>
  <c r="J26" i="1"/>
  <c r="K26" i="1" s="1"/>
  <c r="J16" i="1"/>
  <c r="K16" i="1" s="1"/>
  <c r="J13" i="1"/>
  <c r="K13" i="1" s="1"/>
  <c r="J48" i="1"/>
  <c r="K48" i="1" s="1"/>
  <c r="J12" i="1"/>
  <c r="K12" i="1" s="1"/>
  <c r="J39" i="1"/>
  <c r="K39" i="1" s="1"/>
  <c r="J27" i="1"/>
  <c r="K27" i="1" s="1"/>
  <c r="J29" i="1"/>
  <c r="K29" i="1" s="1"/>
  <c r="J38" i="1"/>
  <c r="K38" i="1" s="1"/>
  <c r="J17" i="1"/>
  <c r="K17" i="1" s="1"/>
  <c r="J50" i="1"/>
  <c r="K50" i="1" s="1"/>
  <c r="J3" i="1"/>
  <c r="K3" i="1" s="1"/>
  <c r="J28" i="1"/>
  <c r="K28" i="1" s="1"/>
  <c r="J43" i="1"/>
  <c r="K43" i="1" s="1"/>
  <c r="J33" i="1"/>
  <c r="K33" i="1" s="1"/>
  <c r="J36" i="1"/>
  <c r="K36" i="1" s="1"/>
  <c r="J44" i="1"/>
  <c r="K44" i="1" s="1"/>
  <c r="J22" i="1"/>
  <c r="K22" i="1" s="1"/>
  <c r="J51" i="1"/>
  <c r="K51" i="1" s="1"/>
  <c r="J21" i="1"/>
  <c r="K21" i="1" s="1"/>
  <c r="J20" i="1"/>
  <c r="K20" i="1" s="1"/>
  <c r="J4" i="1"/>
  <c r="K4" i="1" s="1"/>
  <c r="J23" i="1"/>
  <c r="K23" i="1" s="1"/>
  <c r="J35" i="1"/>
  <c r="K35" i="1" s="1"/>
  <c r="J40" i="1"/>
  <c r="K40" i="1" s="1"/>
  <c r="J24" i="1"/>
  <c r="K24" i="1" s="1"/>
  <c r="J42" i="1"/>
  <c r="K42" i="1" s="1"/>
  <c r="J31" i="1"/>
  <c r="K31" i="1" s="1"/>
  <c r="J34" i="1"/>
  <c r="K34" i="1" s="1"/>
  <c r="J46" i="1"/>
  <c r="K46" i="1" s="1"/>
  <c r="J30" i="1"/>
  <c r="K30" i="1" s="1"/>
  <c r="J14" i="1"/>
  <c r="K14" i="1" s="1"/>
  <c r="J52" i="1"/>
  <c r="K52" i="1" s="1"/>
  <c r="J32" i="1"/>
  <c r="K32" i="1" s="1"/>
  <c r="J10" i="1"/>
  <c r="K10" i="1" s="1"/>
  <c r="J11" i="1"/>
  <c r="K11" i="1" s="1"/>
  <c r="D23" i="1"/>
  <c r="E23" i="1" s="1"/>
  <c r="D43" i="1"/>
  <c r="E43" i="1" s="1"/>
  <c r="D5" i="1"/>
  <c r="E5" i="1" s="1"/>
  <c r="D12" i="1"/>
  <c r="E12" i="1" s="1"/>
  <c r="D3" i="1"/>
  <c r="E3" i="1" s="1"/>
  <c r="D2" i="1"/>
  <c r="E2" i="1" s="1"/>
  <c r="D17" i="1"/>
  <c r="E17" i="1" s="1"/>
  <c r="D7" i="1"/>
  <c r="E7" i="1" s="1"/>
  <c r="D48" i="1"/>
  <c r="E48" i="1" s="1"/>
  <c r="D14" i="1"/>
  <c r="E14" i="1" s="1"/>
  <c r="D34" i="1"/>
  <c r="E34" i="1" s="1"/>
  <c r="D31" i="1"/>
  <c r="E31" i="1" s="1"/>
  <c r="D52" i="1"/>
  <c r="E52" i="1" s="1"/>
  <c r="D38" i="1"/>
  <c r="E38" i="1" s="1"/>
  <c r="D22" i="1"/>
  <c r="E22" i="1" s="1"/>
  <c r="D13" i="1"/>
  <c r="E13" i="1" s="1"/>
  <c r="D16" i="1"/>
  <c r="E16" i="1" s="1"/>
  <c r="D47" i="1"/>
  <c r="E47" i="1" s="1"/>
  <c r="D10" i="1"/>
  <c r="E10" i="1" s="1"/>
  <c r="D33" i="1"/>
  <c r="E33" i="1" s="1"/>
  <c r="D19" i="1"/>
  <c r="E19" i="1" s="1"/>
  <c r="D32" i="1"/>
  <c r="E32" i="1" s="1"/>
  <c r="D39" i="1"/>
  <c r="E39" i="1" s="1"/>
  <c r="D6" i="1"/>
  <c r="E6" i="1" s="1"/>
  <c r="D49" i="1"/>
  <c r="E49" i="1" s="1"/>
  <c r="D4" i="1"/>
  <c r="E4" i="1" s="1"/>
  <c r="D29" i="1"/>
  <c r="E29" i="1" s="1"/>
  <c r="D41" i="1"/>
  <c r="E41" i="1" s="1"/>
  <c r="D30" i="1"/>
  <c r="E30" i="1" s="1"/>
  <c r="D37" i="1"/>
  <c r="E37" i="1" s="1"/>
  <c r="D42" i="1"/>
  <c r="E42" i="1" s="1"/>
  <c r="D27" i="1"/>
  <c r="E27" i="1" s="1"/>
  <c r="D50" i="1"/>
  <c r="E50" i="1" s="1"/>
  <c r="D11" i="1"/>
  <c r="E11" i="1" s="1"/>
  <c r="D20" i="1"/>
  <c r="E20" i="1" s="1"/>
  <c r="D26" i="1"/>
  <c r="E26" i="1" s="1"/>
  <c r="D9" i="1"/>
  <c r="E9" i="1" s="1"/>
  <c r="D24" i="1"/>
  <c r="E24" i="1" s="1"/>
  <c r="D18" i="1"/>
  <c r="E18" i="1" s="1"/>
  <c r="D45" i="1"/>
  <c r="E45" i="1" s="1"/>
  <c r="D25" i="1"/>
  <c r="E25" i="1" s="1"/>
  <c r="D40" i="1"/>
  <c r="E40" i="1" s="1"/>
  <c r="D35" i="1"/>
  <c r="E35" i="1" s="1"/>
  <c r="D44" i="1"/>
  <c r="E44" i="1" s="1"/>
  <c r="D46" i="1"/>
  <c r="E46" i="1" s="1"/>
  <c r="D21" i="1"/>
  <c r="D28" i="1"/>
  <c r="E28" i="1" s="1"/>
  <c r="D51" i="1"/>
  <c r="E51" i="1" s="1"/>
  <c r="D36" i="1"/>
  <c r="E36" i="1" s="1"/>
  <c r="D8" i="1"/>
  <c r="E8" i="1" s="1"/>
  <c r="D15" i="1"/>
  <c r="E15" i="1" s="1"/>
  <c r="L8" i="1" l="1"/>
  <c r="L12" i="1"/>
  <c r="F24" i="1"/>
  <c r="F9" i="1"/>
  <c r="L34" i="1"/>
  <c r="L48" i="1"/>
  <c r="F7" i="1"/>
  <c r="R30" i="1"/>
  <c r="F26" i="1"/>
  <c r="L13" i="1"/>
  <c r="L16" i="1"/>
  <c r="F37" i="1"/>
  <c r="F41" i="1"/>
  <c r="F23" i="1"/>
  <c r="L26" i="1"/>
  <c r="F25" i="1"/>
  <c r="F38" i="1"/>
  <c r="F18" i="1"/>
  <c r="F28" i="1"/>
  <c r="F47" i="1"/>
  <c r="F40" i="1"/>
  <c r="F22" i="1"/>
  <c r="L41" i="1"/>
  <c r="F33" i="1"/>
  <c r="F46" i="1"/>
  <c r="F10" i="1"/>
  <c r="F44" i="1"/>
  <c r="F35" i="1"/>
  <c r="F16" i="1"/>
  <c r="F13" i="1"/>
  <c r="R21" i="1"/>
  <c r="R10" i="1"/>
  <c r="F20" i="1"/>
  <c r="R45" i="1"/>
  <c r="F52" i="1"/>
  <c r="L42" i="1"/>
  <c r="F19" i="1"/>
  <c r="L30" i="1"/>
  <c r="L31" i="1"/>
  <c r="F21" i="1"/>
  <c r="L46" i="1"/>
  <c r="L37" i="1"/>
  <c r="R7" i="1"/>
  <c r="R3" i="1"/>
  <c r="R5" i="1"/>
  <c r="R52" i="1"/>
  <c r="R40" i="1"/>
  <c r="R49" i="1"/>
  <c r="R16" i="1"/>
  <c r="R26" i="1"/>
  <c r="R39" i="1"/>
  <c r="R36" i="1"/>
  <c r="R38" i="1"/>
  <c r="R17" i="1"/>
  <c r="R42" i="1"/>
  <c r="R33" i="1"/>
  <c r="R27" i="1"/>
  <c r="R41" i="1"/>
  <c r="R46" i="1"/>
  <c r="R43" i="1"/>
  <c r="R9" i="1"/>
  <c r="R6" i="1"/>
  <c r="R48" i="1"/>
  <c r="R47" i="1"/>
  <c r="R50" i="1"/>
  <c r="R31" i="1"/>
  <c r="R13" i="1"/>
  <c r="R25" i="1"/>
  <c r="R37" i="1"/>
  <c r="R34" i="1"/>
  <c r="R8" i="1"/>
  <c r="R51" i="1"/>
  <c r="R23" i="1"/>
  <c r="R14" i="1"/>
  <c r="R32" i="1"/>
  <c r="R4" i="1"/>
  <c r="R35" i="1"/>
  <c r="R18" i="1"/>
  <c r="R12" i="1"/>
  <c r="R24" i="1"/>
  <c r="R44" i="1"/>
  <c r="R29" i="1"/>
  <c r="R20" i="1"/>
  <c r="R28" i="1"/>
  <c r="R11" i="1"/>
  <c r="R15" i="1"/>
  <c r="R2" i="1"/>
  <c r="R22" i="1"/>
  <c r="R19" i="1"/>
  <c r="L24" i="1"/>
  <c r="L19" i="1"/>
  <c r="L35" i="1"/>
  <c r="L44" i="1"/>
  <c r="L18" i="1"/>
  <c r="L11" i="1"/>
  <c r="L5" i="1"/>
  <c r="L10" i="1"/>
  <c r="L20" i="1"/>
  <c r="L2" i="1"/>
  <c r="L25" i="1"/>
  <c r="L47" i="1"/>
  <c r="L15" i="1"/>
  <c r="L21" i="1"/>
  <c r="L51" i="1"/>
  <c r="L40" i="1"/>
  <c r="L22" i="1"/>
  <c r="L49" i="1"/>
  <c r="L23" i="1"/>
  <c r="L36" i="1"/>
  <c r="L4" i="1"/>
  <c r="L33" i="1"/>
  <c r="L43" i="1"/>
  <c r="L32" i="1"/>
  <c r="L28" i="1"/>
  <c r="L17" i="1"/>
  <c r="L52" i="1"/>
  <c r="L45" i="1"/>
  <c r="L38" i="1"/>
  <c r="L14" i="1"/>
  <c r="L6" i="1"/>
  <c r="L27" i="1"/>
  <c r="L7" i="1"/>
  <c r="L9" i="1"/>
  <c r="L3" i="1"/>
  <c r="L50" i="1"/>
  <c r="L29" i="1"/>
  <c r="L39" i="1"/>
  <c r="F30" i="1"/>
  <c r="F2" i="1"/>
  <c r="F17" i="1"/>
  <c r="F11" i="1"/>
  <c r="F31" i="1"/>
  <c r="F50" i="1"/>
  <c r="F34" i="1"/>
  <c r="F29" i="1"/>
  <c r="F27" i="1"/>
  <c r="F14" i="1"/>
  <c r="F4" i="1"/>
  <c r="F42" i="1"/>
  <c r="F48" i="1"/>
  <c r="F49" i="1"/>
  <c r="F8" i="1"/>
  <c r="F6" i="1"/>
  <c r="F15" i="1"/>
  <c r="F36" i="1"/>
  <c r="F39" i="1"/>
  <c r="F51" i="1"/>
  <c r="F32" i="1"/>
  <c r="F12" i="1"/>
  <c r="F5" i="1"/>
  <c r="F45" i="1"/>
  <c r="F3" i="1"/>
  <c r="F43" i="1"/>
</calcChain>
</file>

<file path=xl/sharedStrings.xml><?xml version="1.0" encoding="utf-8"?>
<sst xmlns="http://schemas.openxmlformats.org/spreadsheetml/2006/main" count="254" uniqueCount="90">
  <si>
    <t>Department</t>
  </si>
  <si>
    <t>FY17_Budget</t>
  </si>
  <si>
    <t>FY17_Actual</t>
  </si>
  <si>
    <t>FY17_diff</t>
  </si>
  <si>
    <t>FY17_diff_pct</t>
  </si>
  <si>
    <t>FY17_rank</t>
  </si>
  <si>
    <t>FY18_Budget</t>
  </si>
  <si>
    <t>FY18_Actual</t>
  </si>
  <si>
    <t>FY18_diff</t>
  </si>
  <si>
    <t>FY18_diff_pct</t>
  </si>
  <si>
    <t>FY18_rank</t>
  </si>
  <si>
    <t>FY19_Budget</t>
  </si>
  <si>
    <t>FY19_Actual</t>
  </si>
  <si>
    <t>FY19_diff</t>
  </si>
  <si>
    <t>FY19_diff_pct</t>
  </si>
  <si>
    <t>FY19_rank</t>
  </si>
  <si>
    <t>Administrative</t>
  </si>
  <si>
    <t>Agricultural Extension</t>
  </si>
  <si>
    <t>Arts Commission</t>
  </si>
  <si>
    <t>Assessor of Property</t>
  </si>
  <si>
    <t>Beer Board</t>
  </si>
  <si>
    <t>Circuit Court Clerk</t>
  </si>
  <si>
    <t>Clerk and Master - Chancery</t>
  </si>
  <si>
    <t>Codes Administration</t>
  </si>
  <si>
    <t>Community Education Commission</t>
  </si>
  <si>
    <t>Community Oversight Board</t>
  </si>
  <si>
    <t>County Clerk</t>
  </si>
  <si>
    <t>Criminal Court Clerk</t>
  </si>
  <si>
    <t>Criminal Justice Planning</t>
  </si>
  <si>
    <t>Debt Service</t>
  </si>
  <si>
    <t>District Attorney</t>
  </si>
  <si>
    <t>ECC Emergency Comm Center</t>
  </si>
  <si>
    <t>Election Commission</t>
  </si>
  <si>
    <t>Finance</t>
  </si>
  <si>
    <t>Fire</t>
  </si>
  <si>
    <t>General Services</t>
  </si>
  <si>
    <t>General Sessions Court</t>
  </si>
  <si>
    <t>Health</t>
  </si>
  <si>
    <t>Historical Commission</t>
  </si>
  <si>
    <t>Human Relations Commission</t>
  </si>
  <si>
    <t>Human Resources</t>
  </si>
  <si>
    <t>Information Technology Service</t>
  </si>
  <si>
    <t>Internal Audit</t>
  </si>
  <si>
    <t>Justice Integration Services</t>
  </si>
  <si>
    <t>Juvenile Court</t>
  </si>
  <si>
    <t>Juvenile Court Clerk</t>
  </si>
  <si>
    <t>Law</t>
  </si>
  <si>
    <t>MNPS</t>
  </si>
  <si>
    <t>Mayor's Office</t>
  </si>
  <si>
    <t>Medical Examiner</t>
  </si>
  <si>
    <t>Metropolitan Clerk</t>
  </si>
  <si>
    <t>Metropolitan Council</t>
  </si>
  <si>
    <t>Office of Emergency Management</t>
  </si>
  <si>
    <t>Office of Family Safety</t>
  </si>
  <si>
    <t>Parks</t>
  </si>
  <si>
    <t>Planning Commission</t>
  </si>
  <si>
    <t>Police</t>
  </si>
  <si>
    <t>Public Defender</t>
  </si>
  <si>
    <t>Public Library</t>
  </si>
  <si>
    <t>Public Works</t>
  </si>
  <si>
    <t>Register of Deeds</t>
  </si>
  <si>
    <t>Sheriff</t>
  </si>
  <si>
    <t>Social Services</t>
  </si>
  <si>
    <t>Soil and Water Conservation</t>
  </si>
  <si>
    <t>Sports Authority</t>
  </si>
  <si>
    <t>State Trial Courts</t>
  </si>
  <si>
    <t>Trustee</t>
  </si>
  <si>
    <t>Question 3</t>
  </si>
  <si>
    <t>Question 4</t>
  </si>
  <si>
    <t>Question 5</t>
  </si>
  <si>
    <t>Question 6</t>
  </si>
  <si>
    <t>Budget</t>
  </si>
  <si>
    <t>Actual</t>
  </si>
  <si>
    <t>FY17</t>
  </si>
  <si>
    <t>FY18</t>
  </si>
  <si>
    <t>FY19</t>
  </si>
  <si>
    <t>Question 8</t>
  </si>
  <si>
    <t>Rank:</t>
  </si>
  <si>
    <t>Pct</t>
  </si>
  <si>
    <t>Question 9</t>
  </si>
  <si>
    <t>Metro Nashville government department name</t>
  </si>
  <si>
    <t>Department budget for fiscal year 2017</t>
  </si>
  <si>
    <t>Actual spending for fiscal year 2017</t>
  </si>
  <si>
    <t>Actual spending amount - budget amount for fiscal year 2017</t>
  </si>
  <si>
    <t>Department budget for fiscal year 2018</t>
  </si>
  <si>
    <t>Actual spending for fiscal year 2018</t>
  </si>
  <si>
    <t>Actual spending amount - budget amount for fiscal year 2018</t>
  </si>
  <si>
    <t>Department budget for fiscal year 2019</t>
  </si>
  <si>
    <t>Actual spending for fiscal year 2019</t>
  </si>
  <si>
    <t>Actual spending amount - budget amount for fiscal year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</si>
</sst>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_([$$-409]* #,##0.00_);_([$$-409]* \(#,##0.00\);_([$$-409]* &quot;-&quot;??_);_(@_)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</font>
    <font>
      <sz val="10"/>
      <color theme="1"/>
      <name val="Calibri"/>
      <scheme val="minor"/>
    </font>
    <font>
      <sz val="11"/>
      <color theme="0" tint="-0.14999847407452621"/>
      <name val="Calibri"/>
      <family val="2"/>
      <scheme val="minor"/>
    </font>
  </fonts>
  <fills count="5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7474"/>
        <bgColor indexed="64"/>
      </patternFill>
    </fill>
    <fill>
      <patternFill patternType="solid">
        <fgColor rgb="FFC189F7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7E7FF"/>
        <bgColor indexed="64"/>
      </patternFill>
    </fill>
    <fill>
      <patternFill patternType="solid">
        <fgColor rgb="FFED0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BF2AF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0.249977111117893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/>
      <bottom/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thin">
        <color theme="3" tint="0.39997558519241921"/>
      </top>
      <bottom style="thin">
        <color theme="3" tint="0.39997558519241921"/>
      </bottom>
      <diagonal/>
    </border>
    <border>
      <left/>
      <right/>
      <top/>
      <bottom style="thin">
        <color theme="3" tint="0.39997558519241921"/>
      </bottom>
      <diagonal/>
    </border>
    <border>
      <left/>
      <right style="thin">
        <color theme="0" tint="-0.14999847407452621"/>
      </right>
      <top style="thin">
        <color theme="3" tint="0.39997558519241921"/>
      </top>
      <bottom style="thin">
        <color theme="3" tint="0.39997558519241921"/>
      </bottom>
      <diagonal/>
    </border>
    <border>
      <left/>
      <right style="thin">
        <color theme="0" tint="-0.14999847407452621"/>
      </right>
      <top/>
      <bottom style="thin">
        <color theme="3" tint="0.3999755851924192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4" tint="-0.249977111117893"/>
      </top>
      <bottom style="thin">
        <color theme="4" tint="-0.249977111117893"/>
      </bottom>
      <diagonal/>
    </border>
    <border>
      <left/>
      <right/>
      <top style="thin">
        <color rgb="FFFF0000"/>
      </top>
      <bottom style="thin">
        <color rgb="FFFF0000"/>
      </bottom>
      <diagonal/>
    </border>
    <border>
      <left/>
      <right style="thin">
        <color theme="0" tint="-0.14999847407452621"/>
      </right>
      <top style="thin">
        <color rgb="FFFF0000"/>
      </top>
      <bottom style="thin">
        <color rgb="FFFF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7">
    <xf numFmtId="0" fontId="0" fillId="0" borderId="0" xfId="0"/>
    <xf numFmtId="0" fontId="18" fillId="0" borderId="0" xfId="0" applyFont="1"/>
    <xf numFmtId="0" fontId="19" fillId="0" borderId="0" xfId="0" applyFont="1"/>
    <xf numFmtId="164" fontId="0" fillId="0" borderId="0" xfId="0" applyNumberFormat="1"/>
    <xf numFmtId="10" fontId="0" fillId="0" borderId="0" xfId="0" applyNumberFormat="1"/>
    <xf numFmtId="0" fontId="16" fillId="0" borderId="0" xfId="0" applyFont="1"/>
    <xf numFmtId="0" fontId="16" fillId="0" borderId="0" xfId="0" applyFont="1" applyAlignment="1">
      <alignment horizontal="center"/>
    </xf>
    <xf numFmtId="0" fontId="0" fillId="34" borderId="0" xfId="0" applyFill="1"/>
    <xf numFmtId="0" fontId="0" fillId="0" borderId="0" xfId="0" applyBorder="1"/>
    <xf numFmtId="0" fontId="0" fillId="38" borderId="0" xfId="0" applyFill="1" applyBorder="1"/>
    <xf numFmtId="0" fontId="20" fillId="0" borderId="0" xfId="0" applyFont="1"/>
    <xf numFmtId="0" fontId="0" fillId="39" borderId="0" xfId="0" applyFill="1"/>
    <xf numFmtId="0" fontId="0" fillId="34" borderId="10" xfId="0" applyFill="1" applyBorder="1"/>
    <xf numFmtId="0" fontId="0" fillId="37" borderId="10" xfId="0" applyFill="1" applyBorder="1"/>
    <xf numFmtId="165" fontId="0" fillId="36" borderId="10" xfId="0" applyNumberFormat="1" applyFill="1" applyBorder="1"/>
    <xf numFmtId="165" fontId="0" fillId="33" borderId="10" xfId="0" applyNumberFormat="1" applyFill="1" applyBorder="1"/>
    <xf numFmtId="0" fontId="0" fillId="0" borderId="10" xfId="0" applyBorder="1"/>
    <xf numFmtId="0" fontId="0" fillId="36" borderId="10" xfId="0" applyFill="1" applyBorder="1"/>
    <xf numFmtId="0" fontId="0" fillId="33" borderId="10" xfId="0" applyFill="1" applyBorder="1"/>
    <xf numFmtId="0" fontId="0" fillId="40" borderId="10" xfId="0" applyFill="1" applyBorder="1"/>
    <xf numFmtId="0" fontId="0" fillId="41" borderId="0" xfId="0" applyFill="1"/>
    <xf numFmtId="0" fontId="13" fillId="41" borderId="0" xfId="0" applyFont="1" applyFill="1"/>
    <xf numFmtId="0" fontId="0" fillId="42" borderId="0" xfId="0" applyFill="1"/>
    <xf numFmtId="0" fontId="0" fillId="36" borderId="12" xfId="0" applyFill="1" applyBorder="1"/>
    <xf numFmtId="0" fontId="0" fillId="0" borderId="11" xfId="0" applyBorder="1"/>
    <xf numFmtId="0" fontId="0" fillId="0" borderId="15" xfId="0" applyBorder="1"/>
    <xf numFmtId="0" fontId="13" fillId="41" borderId="14" xfId="0" applyFont="1" applyFill="1" applyBorder="1"/>
    <xf numFmtId="0" fontId="0" fillId="42" borderId="15" xfId="0" applyFill="1" applyBorder="1"/>
    <xf numFmtId="0" fontId="0" fillId="42" borderId="16" xfId="0" applyFill="1" applyBorder="1"/>
    <xf numFmtId="0" fontId="0" fillId="42" borderId="13" xfId="0" applyFill="1" applyBorder="1"/>
    <xf numFmtId="0" fontId="0" fillId="0" borderId="13" xfId="0" applyBorder="1"/>
    <xf numFmtId="0" fontId="0" fillId="34" borderId="18" xfId="0" applyFill="1" applyBorder="1"/>
    <xf numFmtId="0" fontId="0" fillId="43" borderId="0" xfId="0" applyFill="1"/>
    <xf numFmtId="0" fontId="0" fillId="43" borderId="10" xfId="0" applyFill="1" applyBorder="1"/>
    <xf numFmtId="0" fontId="0" fillId="44" borderId="0" xfId="0" applyFill="1"/>
    <xf numFmtId="0" fontId="0" fillId="44" borderId="10" xfId="0" applyFill="1" applyBorder="1"/>
    <xf numFmtId="0" fontId="0" fillId="45" borderId="0" xfId="0" applyFill="1"/>
    <xf numFmtId="0" fontId="0" fillId="45" borderId="10" xfId="0" applyFill="1" applyBorder="1"/>
    <xf numFmtId="0" fontId="0" fillId="46" borderId="18" xfId="0" applyFill="1" applyBorder="1"/>
    <xf numFmtId="0" fontId="0" fillId="35" borderId="10" xfId="0" applyFill="1" applyBorder="1"/>
    <xf numFmtId="0" fontId="0" fillId="47" borderId="0" xfId="0" applyFill="1"/>
    <xf numFmtId="0" fontId="0" fillId="48" borderId="10" xfId="0" applyFill="1" applyBorder="1"/>
    <xf numFmtId="0" fontId="0" fillId="33" borderId="17" xfId="0" applyFill="1" applyBorder="1"/>
    <xf numFmtId="0" fontId="0" fillId="48" borderId="19" xfId="0" applyFill="1" applyBorder="1"/>
    <xf numFmtId="0" fontId="0" fillId="42" borderId="20" xfId="0" applyFill="1" applyBorder="1"/>
    <xf numFmtId="0" fontId="0" fillId="0" borderId="20" xfId="0" applyBorder="1"/>
    <xf numFmtId="0" fontId="13" fillId="49" borderId="0" xfId="0" applyFont="1" applyFill="1"/>
    <xf numFmtId="0" fontId="0" fillId="50" borderId="0" xfId="0" applyFill="1"/>
    <xf numFmtId="0" fontId="0" fillId="51" borderId="0" xfId="0" applyFill="1"/>
    <xf numFmtId="0" fontId="0" fillId="51" borderId="0" xfId="0" applyFill="1" applyBorder="1"/>
    <xf numFmtId="0" fontId="0" fillId="0" borderId="21" xfId="0" applyBorder="1"/>
    <xf numFmtId="0" fontId="0" fillId="51" borderId="21" xfId="0" applyFill="1" applyBorder="1"/>
    <xf numFmtId="0" fontId="0" fillId="37" borderId="17" xfId="0" applyFill="1" applyBorder="1"/>
    <xf numFmtId="0" fontId="0" fillId="51" borderId="22" xfId="0" applyFill="1" applyBorder="1"/>
    <xf numFmtId="10" fontId="0" fillId="52" borderId="10" xfId="0" applyNumberFormat="1" applyFill="1" applyBorder="1"/>
    <xf numFmtId="0" fontId="0" fillId="53" borderId="0" xfId="0" applyFill="1"/>
    <xf numFmtId="0" fontId="0" fillId="53" borderId="1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9C0006"/>
      </font>
      <fill>
        <patternFill>
          <bgColor rgb="FFFFC7CE"/>
        </patternFill>
      </fill>
    </dxf>
    <dxf>
      <border diagonalUp="0" diagonalDown="0">
        <left/>
        <right style="thin">
          <color theme="0" tint="-0.14999847407452621"/>
        </right>
        <vertical/>
      </border>
    </dxf>
    <dxf>
      <fill>
        <patternFill patternType="solid">
          <fgColor indexed="64"/>
          <bgColor theme="4" tint="-0.249977111117893"/>
        </patternFill>
      </fill>
    </dxf>
  </dxfs>
  <tableStyles count="0" defaultTableStyle="TableStyleMedium2" defaultPivotStyle="PivotStyleLight16"/>
  <colors>
    <mruColors>
      <color rgb="FFFBF2AF"/>
      <color rgb="FFCC99FF"/>
      <color rgb="FFFF7474"/>
      <color rgb="FFEC2424"/>
      <color rgb="FFF7E7FF"/>
      <color rgb="FFFFCCFF"/>
      <color rgb="FFFFCC66"/>
      <color rgb="FFFFCCCC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>
                    <a:lumMod val="95000"/>
                    <a:lumOff val="5000"/>
                  </a:schemeClr>
                </a:solidFill>
              </a:rPr>
              <a:t>Department Budget</a:t>
            </a:r>
            <a:r>
              <a:rPr lang="en-US" b="1" baseline="0">
                <a:solidFill>
                  <a:schemeClr val="tx1">
                    <a:lumMod val="95000"/>
                    <a:lumOff val="5000"/>
                  </a:schemeClr>
                </a:solidFill>
              </a:rPr>
              <a:t> &amp; Actual </a:t>
            </a:r>
            <a:endParaRPr lang="en-US" b="1">
              <a:solidFill>
                <a:schemeClr val="tx1">
                  <a:lumMod val="95000"/>
                  <a:lumOff val="5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metro_budget!$B$82:$B$83</c:f>
              <c:strCache>
                <c:ptCount val="2"/>
                <c:pt idx="0">
                  <c:v>Internal Audit</c:v>
                </c:pt>
                <c:pt idx="1">
                  <c:v>Budget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metro_budget!$A$84:$A$86</c:f>
              <c:strCache>
                <c:ptCount val="3"/>
                <c:pt idx="0">
                  <c:v>FY17</c:v>
                </c:pt>
                <c:pt idx="1">
                  <c:v>FY18</c:v>
                </c:pt>
                <c:pt idx="2">
                  <c:v>FY19</c:v>
                </c:pt>
              </c:strCache>
            </c:strRef>
          </c:cat>
          <c:val>
            <c:numRef>
              <c:f>metro_budget!$B$84:$B$86</c:f>
              <c:numCache>
                <c:formatCode>_([$$-409]* #,##0.00_);_([$$-409]* \(#,##0.00\);_([$$-409]* "-"??_);_(@_)</c:formatCode>
                <c:ptCount val="3"/>
                <c:pt idx="0">
                  <c:v>1382900</c:v>
                </c:pt>
                <c:pt idx="1">
                  <c:v>1294400</c:v>
                </c:pt>
                <c:pt idx="2">
                  <c:v>2910600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F9-447F-BC8E-AF80EDDC3CD0}"/>
            </c:ext>
          </c:extLst>
        </c:ser>
        <c:ser>
          <c:idx val="1"/>
          <c:order val="1"/>
          <c:tx>
            <c:strRef>
              <c:f>metro_budget!$C$82:$C$83</c:f>
              <c:strCache>
                <c:ptCount val="2"/>
                <c:pt idx="0">
                  <c:v>Internal Audit</c:v>
                </c:pt>
                <c:pt idx="1">
                  <c:v>Actual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metro_budget!$A$84:$A$86</c:f>
              <c:strCache>
                <c:ptCount val="3"/>
                <c:pt idx="0">
                  <c:v>FY17</c:v>
                </c:pt>
                <c:pt idx="1">
                  <c:v>FY18</c:v>
                </c:pt>
                <c:pt idx="2">
                  <c:v>FY19</c:v>
                </c:pt>
              </c:strCache>
            </c:strRef>
          </c:cat>
          <c:val>
            <c:numRef>
              <c:f>metro_budget!$C$84:$C$86</c:f>
              <c:numCache>
                <c:formatCode>_([$$-409]* #,##0.00_);_([$$-409]* \(#,##0.00\);_([$$-409]* "-"??_);_(@_)</c:formatCode>
                <c:ptCount val="3"/>
                <c:pt idx="0">
                  <c:v>1250442.02</c:v>
                </c:pt>
                <c:pt idx="1">
                  <c:v>1114242.27999999</c:v>
                </c:pt>
                <c:pt idx="2">
                  <c:v>2535637.09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F9-447F-BC8E-AF80EDDC3C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0202320"/>
        <c:axId val="1310198960"/>
      </c:barChart>
      <c:catAx>
        <c:axId val="1310202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0198960"/>
        <c:crosses val="autoZero"/>
        <c:auto val="1"/>
        <c:lblAlgn val="ctr"/>
        <c:lblOffset val="100"/>
        <c:noMultiLvlLbl val="0"/>
      </c:catAx>
      <c:valAx>
        <c:axId val="131019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[$$-409]* #,##0.00_);_([$$-409]* \(#,##0.00\);_([$$-409]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020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7890814331906385E-2"/>
          <c:y val="0.93076515054468767"/>
          <c:w val="0.86698964764640085"/>
          <c:h val="5.69718930464209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161703</xdr:colOff>
      <xdr:row>54</xdr:row>
      <xdr:rowOff>1</xdr:rowOff>
    </xdr:from>
    <xdr:to>
      <xdr:col>8</xdr:col>
      <xdr:colOff>17991</xdr:colOff>
      <xdr:row>85</xdr:row>
      <xdr:rowOff>171980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7CB80D-BC72-06A2-7562-BF9C31DE7C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5BCBA0C-27C6-41B8-934A-B53C7E8A7B03}" name="Table3" displayName="Table3" ref="A1:A52" totalsRowShown="0" headerRowDxfId="2">
  <autoFilter ref="A1:A52" xr:uid="{A5BCBA0C-27C6-41B8-934A-B53C7E8A7B03}">
    <filterColumn colId="0" hiddenButton="1"/>
  </autoFilter>
  <tableColumns count="1">
    <tableColumn id="1" xr3:uid="{C669C992-4C4D-4984-8E91-5980D43BA9B0}" name="Department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Slipstream">
      <a:dk1>
        <a:sysClr val="windowText" lastClr="000000"/>
      </a:dk1>
      <a:lt1>
        <a:sysClr val="window" lastClr="FFFFFF"/>
      </a:lt1>
      <a:dk2>
        <a:srgbClr val="212745"/>
      </a:dk2>
      <a:lt2>
        <a:srgbClr val="B4DCFA"/>
      </a:lt2>
      <a:accent1>
        <a:srgbClr val="4E67C8"/>
      </a:accent1>
      <a:accent2>
        <a:srgbClr val="5ECCF3"/>
      </a:accent2>
      <a:accent3>
        <a:srgbClr val="A7EA52"/>
      </a:accent3>
      <a:accent4>
        <a:srgbClr val="5DCEAF"/>
      </a:accent4>
      <a:accent5>
        <a:srgbClr val="FF8021"/>
      </a:accent5>
      <a:accent6>
        <a:srgbClr val="F14124"/>
      </a:accent6>
      <a:hlink>
        <a:srgbClr val="56C7AA"/>
      </a:hlink>
      <a:folHlink>
        <a:srgbClr val="59A8D1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0"/>
  <sheetViews>
    <sheetView tabSelected="1" topLeftCell="A46" zoomScale="76" workbookViewId="0">
      <selection activeCell="M72" sqref="L72:M72"/>
    </sheetView>
  </sheetViews>
  <sheetFormatPr defaultRowHeight="14.25" x14ac:dyDescent="0.45"/>
  <cols>
    <col min="1" max="1" width="30.1328125" customWidth="1"/>
    <col min="2" max="2" width="22.796875" customWidth="1"/>
    <col min="3" max="3" width="20.6640625" customWidth="1"/>
    <col min="4" max="4" width="15.59765625" customWidth="1"/>
    <col min="5" max="5" width="12.265625" customWidth="1"/>
    <col min="6" max="6" width="14.06640625" customWidth="1"/>
    <col min="7" max="7" width="30.6640625" customWidth="1"/>
    <col min="8" max="9" width="19.19921875" customWidth="1"/>
    <col min="10" max="10" width="13.46484375" customWidth="1"/>
    <col min="11" max="11" width="15.06640625" customWidth="1"/>
    <col min="12" max="12" width="13.33203125" customWidth="1"/>
    <col min="13" max="13" width="31.46484375" customWidth="1"/>
    <col min="14" max="14" width="15.3984375" customWidth="1"/>
    <col min="15" max="15" width="17.86328125" customWidth="1"/>
    <col min="16" max="16" width="13.73046875" customWidth="1"/>
    <col min="17" max="17" width="11.3984375" customWidth="1"/>
    <col min="18" max="18" width="12.86328125" customWidth="1"/>
  </cols>
  <sheetData>
    <row r="1" spans="1:18" x14ac:dyDescent="0.45">
      <c r="A1" s="20" t="s">
        <v>0</v>
      </c>
      <c r="B1" s="56" t="s">
        <v>1</v>
      </c>
      <c r="C1" s="7" t="s">
        <v>2</v>
      </c>
      <c r="D1" s="33" t="s">
        <v>3</v>
      </c>
      <c r="E1" s="47" t="s">
        <v>4</v>
      </c>
      <c r="F1" s="46" t="s">
        <v>5</v>
      </c>
      <c r="G1" s="26" t="s">
        <v>0</v>
      </c>
      <c r="H1" s="55" t="s">
        <v>6</v>
      </c>
      <c r="I1" s="12" t="s">
        <v>7</v>
      </c>
      <c r="J1" s="34" t="s">
        <v>8</v>
      </c>
      <c r="K1" s="47" t="s">
        <v>9</v>
      </c>
      <c r="L1" s="46" t="s">
        <v>10</v>
      </c>
      <c r="M1" s="21" t="s">
        <v>0</v>
      </c>
      <c r="N1" s="55" t="s">
        <v>11</v>
      </c>
      <c r="O1" s="19" t="s">
        <v>12</v>
      </c>
      <c r="P1" s="36" t="s">
        <v>13</v>
      </c>
      <c r="Q1" s="47" t="s">
        <v>14</v>
      </c>
      <c r="R1" s="46" t="s">
        <v>15</v>
      </c>
    </row>
    <row r="2" spans="1:18" x14ac:dyDescent="0.45">
      <c r="A2" s="25" t="s">
        <v>22</v>
      </c>
      <c r="B2" s="17">
        <v>1552100</v>
      </c>
      <c r="C2" s="42">
        <v>1315623.30999999</v>
      </c>
      <c r="D2" s="52">
        <f>B2-C2</f>
        <v>236476.69000000996</v>
      </c>
      <c r="E2" s="54">
        <f>IFERROR(D2/B2, 0)</f>
        <v>0.15235918433091292</v>
      </c>
      <c r="F2" s="53">
        <f>_xlfn.RANK.EQ(E2, $E$2:$E$52, 0)</f>
        <v>1</v>
      </c>
      <c r="G2" s="27" t="s">
        <v>50</v>
      </c>
      <c r="H2" s="23">
        <v>898700</v>
      </c>
      <c r="I2" s="18">
        <v>740966.94999999902</v>
      </c>
      <c r="J2" s="41">
        <f>H2-I2</f>
        <v>157733.05000000098</v>
      </c>
      <c r="K2" s="54">
        <f>IFERROR(J2/H2, 0)</f>
        <v>0.17551246244575608</v>
      </c>
      <c r="L2" s="51">
        <f>_xlfn.RANK.EQ(K2, $K$2:$K$52, 0)</f>
        <v>1</v>
      </c>
      <c r="M2" s="29" t="s">
        <v>25</v>
      </c>
      <c r="N2" s="17">
        <v>375000</v>
      </c>
      <c r="O2" s="18">
        <v>63771.91</v>
      </c>
      <c r="P2" s="39">
        <f>N2-O2</f>
        <v>311228.08999999997</v>
      </c>
      <c r="Q2" s="54">
        <f>IFERROR(P2/N2, 0)</f>
        <v>0.82994157333333329</v>
      </c>
      <c r="R2" s="51">
        <f>_xlfn.RANK.EQ(Q2, $Q$2:$Q$52, 0)</f>
        <v>1</v>
      </c>
    </row>
    <row r="3" spans="1:18" x14ac:dyDescent="0.45">
      <c r="A3" s="25" t="s">
        <v>21</v>
      </c>
      <c r="B3" s="17">
        <v>3329000</v>
      </c>
      <c r="C3" s="42">
        <v>2946071.21</v>
      </c>
      <c r="D3" s="52">
        <f>B3-C3</f>
        <v>382928.79000000004</v>
      </c>
      <c r="E3" s="54">
        <f>IFERROR(D3/B3, 0)</f>
        <v>0.11502817362571344</v>
      </c>
      <c r="F3" s="50">
        <f>_xlfn.RANK.EQ(E3, $E$2:$E$52, 0)</f>
        <v>2</v>
      </c>
      <c r="G3" s="25" t="s">
        <v>42</v>
      </c>
      <c r="H3" s="17">
        <v>1545700</v>
      </c>
      <c r="I3" s="18">
        <v>1281335.23</v>
      </c>
      <c r="J3" s="41">
        <f>H3-I3</f>
        <v>264364.77</v>
      </c>
      <c r="K3" s="54">
        <f>IFERROR(J3/H3, 0)</f>
        <v>0.17103239309050916</v>
      </c>
      <c r="L3" s="50">
        <f>_xlfn.RANK.EQ(K3, $K$2:$K$52, 0)</f>
        <v>2</v>
      </c>
      <c r="M3" s="30" t="s">
        <v>22</v>
      </c>
      <c r="N3" s="17">
        <v>1579300</v>
      </c>
      <c r="O3" s="18">
        <v>1337735.3199999901</v>
      </c>
      <c r="P3" s="39">
        <f>N3-O3</f>
        <v>241564.68000000995</v>
      </c>
      <c r="Q3" s="54">
        <f>IFERROR(P3/N3, 0)</f>
        <v>0.15295680364719175</v>
      </c>
      <c r="R3" s="50">
        <f>_xlfn.RANK.EQ(Q3, $Q$2:$Q$52, 0)</f>
        <v>2</v>
      </c>
    </row>
    <row r="4" spans="1:18" x14ac:dyDescent="0.45">
      <c r="A4" s="25" t="s">
        <v>42</v>
      </c>
      <c r="B4" s="17">
        <v>1382900</v>
      </c>
      <c r="C4" s="42">
        <v>1250442.02</v>
      </c>
      <c r="D4" s="52">
        <f>B4-C4</f>
        <v>132457.97999999998</v>
      </c>
      <c r="E4" s="54">
        <f>IFERROR(D4/B4, 0)</f>
        <v>9.5782760864849215E-2</v>
      </c>
      <c r="F4" s="51">
        <f>_xlfn.RANK.EQ(E4, $E$2:$E$52, 0)</f>
        <v>3</v>
      </c>
      <c r="G4" s="27" t="s">
        <v>53</v>
      </c>
      <c r="H4" s="17">
        <v>1294400</v>
      </c>
      <c r="I4" s="18">
        <v>1114242.27999999</v>
      </c>
      <c r="J4" s="41">
        <f>H4-I4</f>
        <v>180157.72000000998</v>
      </c>
      <c r="K4" s="54">
        <f>IFERROR(J4/H4, 0)</f>
        <v>0.13918241656366656</v>
      </c>
      <c r="L4" s="51">
        <f>_xlfn.RANK.EQ(K4, $K$2:$K$52, 0)</f>
        <v>3</v>
      </c>
      <c r="M4" s="29" t="s">
        <v>32</v>
      </c>
      <c r="N4" s="17">
        <v>2910600</v>
      </c>
      <c r="O4" s="18">
        <v>2535637.09</v>
      </c>
      <c r="P4" s="39">
        <f>N4-O4</f>
        <v>374962.91000000015</v>
      </c>
      <c r="Q4" s="54">
        <f>IFERROR(P4/N4, 0)</f>
        <v>0.12882667147667154</v>
      </c>
      <c r="R4" s="51">
        <f>_xlfn.RANK.EQ(Q4, $Q$2:$Q$52, 0)</f>
        <v>3</v>
      </c>
    </row>
    <row r="5" spans="1:18" x14ac:dyDescent="0.45">
      <c r="A5" s="25" t="s">
        <v>19</v>
      </c>
      <c r="B5" s="17">
        <v>7670700</v>
      </c>
      <c r="C5" s="42">
        <v>6947552.6699999999</v>
      </c>
      <c r="D5" s="52">
        <f>B5-C5</f>
        <v>723147.33000000007</v>
      </c>
      <c r="E5" s="54">
        <f>IFERROR(D5/B5, 0)</f>
        <v>9.4273968477453174E-2</v>
      </c>
      <c r="F5" s="50">
        <f>_xlfn.RANK.EQ(E5, $E$2:$E$52, 0)</f>
        <v>4</v>
      </c>
      <c r="G5" s="25" t="s">
        <v>22</v>
      </c>
      <c r="H5" s="17">
        <v>1590700</v>
      </c>
      <c r="I5" s="18">
        <v>1383905.98999999</v>
      </c>
      <c r="J5" s="41">
        <f>H5-I5</f>
        <v>206794.01000001002</v>
      </c>
      <c r="K5" s="54">
        <f>IFERROR(J5/H5, 0)</f>
        <v>0.13000189224870184</v>
      </c>
      <c r="L5" s="50">
        <f>_xlfn.RANK.EQ(K5, $K$2:$K$52, 0)</f>
        <v>4</v>
      </c>
      <c r="M5" s="30" t="s">
        <v>21</v>
      </c>
      <c r="N5" s="17">
        <v>3345200</v>
      </c>
      <c r="O5" s="18">
        <v>2946440.08</v>
      </c>
      <c r="P5" s="39">
        <f>N5-O5</f>
        <v>398759.91999999993</v>
      </c>
      <c r="Q5" s="54">
        <f>IFERROR(P5/N5, 0)</f>
        <v>0.11920361114432618</v>
      </c>
      <c r="R5" s="50">
        <f>_xlfn.RANK.EQ(Q5, $Q$2:$Q$52, 0)</f>
        <v>4</v>
      </c>
    </row>
    <row r="6" spans="1:18" x14ac:dyDescent="0.45">
      <c r="A6" s="25" t="s">
        <v>40</v>
      </c>
      <c r="B6" s="17">
        <v>5249800</v>
      </c>
      <c r="C6" s="42">
        <v>4801960.08</v>
      </c>
      <c r="D6" s="52">
        <f>B6-C6</f>
        <v>447839.91999999993</v>
      </c>
      <c r="E6" s="54">
        <f>IFERROR(D6/B6, 0)</f>
        <v>8.5306091660634673E-2</v>
      </c>
      <c r="F6" s="51">
        <f>_xlfn.RANK.EQ(E6, $E$2:$E$52, 0)</f>
        <v>5</v>
      </c>
      <c r="G6" s="27" t="s">
        <v>19</v>
      </c>
      <c r="H6" s="17">
        <v>7968300</v>
      </c>
      <c r="I6" s="18">
        <v>7020609.3200000003</v>
      </c>
      <c r="J6" s="41">
        <f>H6-I6</f>
        <v>947690.6799999997</v>
      </c>
      <c r="K6" s="54">
        <f>IFERROR(J6/H6, 0)</f>
        <v>0.118932605449092</v>
      </c>
      <c r="L6" s="51">
        <f>_xlfn.RANK.EQ(K6, $K$2:$K$52, 0)</f>
        <v>5</v>
      </c>
      <c r="M6" s="22" t="s">
        <v>50</v>
      </c>
      <c r="N6" s="17">
        <v>878300</v>
      </c>
      <c r="O6" s="18">
        <v>777215.28999999899</v>
      </c>
      <c r="P6" s="39">
        <f>N6-O6</f>
        <v>101084.71000000101</v>
      </c>
      <c r="Q6" s="54">
        <f>IFERROR(P6/N6, 0)</f>
        <v>0.11509132414892521</v>
      </c>
      <c r="R6" s="51">
        <f>_xlfn.RANK.EQ(Q6, $Q$2:$Q$52, 0)</f>
        <v>5</v>
      </c>
    </row>
    <row r="7" spans="1:18" x14ac:dyDescent="0.45">
      <c r="A7" s="25" t="s">
        <v>24</v>
      </c>
      <c r="B7" s="17">
        <v>443300</v>
      </c>
      <c r="C7" s="42">
        <v>407090.37</v>
      </c>
      <c r="D7" s="52">
        <f>B7-C7</f>
        <v>36209.630000000005</v>
      </c>
      <c r="E7" s="54">
        <f>IFERROR(D7/B7, 0)</f>
        <v>8.1681998646514792E-2</v>
      </c>
      <c r="F7" s="50">
        <f>_xlfn.RANK.EQ(E7, $E$2:$E$52, 0)</f>
        <v>6</v>
      </c>
      <c r="G7" s="25" t="s">
        <v>26</v>
      </c>
      <c r="H7" s="17">
        <v>4700400</v>
      </c>
      <c r="I7" s="18">
        <v>4205555.5999999996</v>
      </c>
      <c r="J7" s="41">
        <f>H7-I7</f>
        <v>494844.40000000037</v>
      </c>
      <c r="K7" s="54">
        <f>IFERROR(J7/H7, 0)</f>
        <v>0.10527708280146378</v>
      </c>
      <c r="L7" s="50">
        <f>_xlfn.RANK.EQ(K7, $K$2:$K$52, 0)</f>
        <v>6</v>
      </c>
      <c r="M7" s="30" t="s">
        <v>66</v>
      </c>
      <c r="N7" s="17">
        <v>2321600</v>
      </c>
      <c r="O7" s="18">
        <v>2056835.26</v>
      </c>
      <c r="P7" s="39">
        <f>N7-O7</f>
        <v>264764.74</v>
      </c>
      <c r="Q7" s="54">
        <f>IFERROR(P7/N7, 0)</f>
        <v>0.11404408166781529</v>
      </c>
      <c r="R7" s="50">
        <f>_xlfn.RANK.EQ(Q7, $Q$2:$Q$52, 0)</f>
        <v>6</v>
      </c>
    </row>
    <row r="8" spans="1:18" x14ac:dyDescent="0.45">
      <c r="A8" s="25" t="s">
        <v>66</v>
      </c>
      <c r="B8" s="17">
        <v>2451000</v>
      </c>
      <c r="C8" s="42">
        <v>2254684.7999999998</v>
      </c>
      <c r="D8" s="52">
        <f>B8-C8</f>
        <v>196315.20000000019</v>
      </c>
      <c r="E8" s="54">
        <f>IFERROR(D8/B8, 0)</f>
        <v>8.009596083231342E-2</v>
      </c>
      <c r="F8" s="51">
        <f>_xlfn.RANK.EQ(E8, $E$2:$E$52, 0)</f>
        <v>7</v>
      </c>
      <c r="G8" s="27" t="s">
        <v>23</v>
      </c>
      <c r="H8" s="17">
        <v>11073700</v>
      </c>
      <c r="I8" s="18">
        <v>9929059.5199999996</v>
      </c>
      <c r="J8" s="41">
        <f>H8-I8</f>
        <v>1144640.4800000004</v>
      </c>
      <c r="K8" s="54">
        <f>IFERROR(J8/H8, 0)</f>
        <v>0.10336567542917005</v>
      </c>
      <c r="L8" s="51">
        <f>_xlfn.RANK.EQ(K8, $K$2:$K$52, 0)</f>
        <v>7</v>
      </c>
      <c r="M8" s="22" t="s">
        <v>42</v>
      </c>
      <c r="N8" s="17">
        <v>1525900</v>
      </c>
      <c r="O8" s="18">
        <v>1393285.06</v>
      </c>
      <c r="P8" s="39">
        <f>N8-O8</f>
        <v>132614.93999999994</v>
      </c>
      <c r="Q8" s="54">
        <f>IFERROR(P8/N8, 0)</f>
        <v>8.6909325643882263E-2</v>
      </c>
      <c r="R8" s="51">
        <f>_xlfn.RANK.EQ(Q8, $Q$2:$Q$52, 0)</f>
        <v>7</v>
      </c>
    </row>
    <row r="9" spans="1:18" x14ac:dyDescent="0.45">
      <c r="A9" s="25" t="s">
        <v>53</v>
      </c>
      <c r="B9" s="17">
        <v>883900</v>
      </c>
      <c r="C9" s="42">
        <v>813108.87</v>
      </c>
      <c r="D9" s="52">
        <f>B9-C9</f>
        <v>70791.13</v>
      </c>
      <c r="E9" s="54">
        <f>IFERROR(D9/B9, 0)</f>
        <v>8.008952370177623E-2</v>
      </c>
      <c r="F9" s="50">
        <f>_xlfn.RANK.EQ(E9, $E$2:$E$52, 0)</f>
        <v>8</v>
      </c>
      <c r="G9" s="25" t="s">
        <v>21</v>
      </c>
      <c r="H9" s="17">
        <v>3390900</v>
      </c>
      <c r="I9" s="18">
        <v>3051483.41</v>
      </c>
      <c r="J9" s="41">
        <f>H9-I9</f>
        <v>339416.58999999985</v>
      </c>
      <c r="K9" s="54">
        <f>IFERROR(J9/H9, 0)</f>
        <v>0.10009631366303927</v>
      </c>
      <c r="L9" s="50">
        <f>_xlfn.RANK.EQ(K9, $K$2:$K$52, 0)</f>
        <v>8</v>
      </c>
      <c r="M9" s="30" t="s">
        <v>51</v>
      </c>
      <c r="N9" s="17">
        <v>2296900</v>
      </c>
      <c r="O9" s="18">
        <v>2108718.34</v>
      </c>
      <c r="P9" s="39">
        <f>N9-O9</f>
        <v>188181.66000000015</v>
      </c>
      <c r="Q9" s="54">
        <f>IFERROR(P9/N9, 0)</f>
        <v>8.1928538464887526E-2</v>
      </c>
      <c r="R9" s="50">
        <f>_xlfn.RANK.EQ(Q9, $Q$2:$Q$52, 0)</f>
        <v>8</v>
      </c>
    </row>
    <row r="10" spans="1:18" x14ac:dyDescent="0.45">
      <c r="A10" s="25" t="s">
        <v>35</v>
      </c>
      <c r="B10" s="17">
        <v>24332100</v>
      </c>
      <c r="C10" s="42">
        <v>22408587.5499999</v>
      </c>
      <c r="D10" s="52">
        <f>B10-C10</f>
        <v>1923512.4500000998</v>
      </c>
      <c r="E10" s="54">
        <f>IFERROR(D10/B10, 0)</f>
        <v>7.9052463618023094E-2</v>
      </c>
      <c r="F10" s="51">
        <f>_xlfn.RANK.EQ(E10, $E$2:$E$52, 0)</f>
        <v>9</v>
      </c>
      <c r="G10" s="27" t="s">
        <v>66</v>
      </c>
      <c r="H10" s="17">
        <v>2440700</v>
      </c>
      <c r="I10" s="18">
        <v>2204672.88</v>
      </c>
      <c r="J10" s="41">
        <f>H10-I10</f>
        <v>236027.12000000011</v>
      </c>
      <c r="K10" s="54">
        <f>IFERROR(J10/H10, 0)</f>
        <v>9.6704683082722218E-2</v>
      </c>
      <c r="L10" s="51">
        <f>_xlfn.RANK.EQ(K10, $K$2:$K$52, 0)</f>
        <v>9</v>
      </c>
      <c r="M10" s="29" t="s">
        <v>23</v>
      </c>
      <c r="N10" s="17">
        <v>10790500</v>
      </c>
      <c r="O10" s="18">
        <v>9993599.52999999</v>
      </c>
      <c r="P10" s="39">
        <f>N10-O10</f>
        <v>796900.47000000998</v>
      </c>
      <c r="Q10" s="54">
        <f>IFERROR(P10/N10, 0)</f>
        <v>7.3852043000788653E-2</v>
      </c>
      <c r="R10" s="51">
        <f>_xlfn.RANK.EQ(Q10, $Q$2:$Q$52, 0)</f>
        <v>9</v>
      </c>
    </row>
    <row r="11" spans="1:18" x14ac:dyDescent="0.45">
      <c r="A11" s="25" t="s">
        <v>50</v>
      </c>
      <c r="B11" s="17">
        <v>798200</v>
      </c>
      <c r="C11" s="42">
        <v>735423.27999999898</v>
      </c>
      <c r="D11" s="52">
        <f>B11-C11</f>
        <v>62776.72000000102</v>
      </c>
      <c r="E11" s="54">
        <f>IFERROR(D11/B11, 0)</f>
        <v>7.8647857679780775E-2</v>
      </c>
      <c r="F11" s="50">
        <f>_xlfn.RANK.EQ(E11, $E$2:$E$52, 0)</f>
        <v>10</v>
      </c>
      <c r="G11" s="25" t="s">
        <v>16</v>
      </c>
      <c r="H11" s="17">
        <v>382685200</v>
      </c>
      <c r="I11" s="18">
        <v>346340810.81999999</v>
      </c>
      <c r="J11" s="41">
        <f>H11-I11</f>
        <v>36344389.180000007</v>
      </c>
      <c r="K11" s="54">
        <f>IFERROR(J11/H11, 0)</f>
        <v>9.4972027086493035E-2</v>
      </c>
      <c r="L11" s="50">
        <f>_xlfn.RANK.EQ(K11, $K$2:$K$52, 0)</f>
        <v>10</v>
      </c>
      <c r="M11" s="30" t="s">
        <v>26</v>
      </c>
      <c r="N11" s="17">
        <v>4677800</v>
      </c>
      <c r="O11" s="18">
        <v>4371713.1399999997</v>
      </c>
      <c r="P11" s="39">
        <f>N11-O11</f>
        <v>306086.86000000034</v>
      </c>
      <c r="Q11" s="54">
        <f>IFERROR(P11/N11, 0)</f>
        <v>6.5433934755654441E-2</v>
      </c>
      <c r="R11" s="50">
        <f>_xlfn.RANK.EQ(Q11, $Q$2:$Q$52, 0)</f>
        <v>10</v>
      </c>
    </row>
    <row r="12" spans="1:18" x14ac:dyDescent="0.45">
      <c r="A12" s="24" t="s">
        <v>20</v>
      </c>
      <c r="B12" s="17">
        <v>409300</v>
      </c>
      <c r="C12" s="42">
        <v>385908.52</v>
      </c>
      <c r="D12" s="52">
        <f>B12-C12</f>
        <v>23391.479999999981</v>
      </c>
      <c r="E12" s="54">
        <f>IFERROR(D12/B12, 0)</f>
        <v>5.7149963352064452E-2</v>
      </c>
      <c r="F12" s="51">
        <f>_xlfn.RANK.EQ(E12, $E$2:$E$52, 0)</f>
        <v>11</v>
      </c>
      <c r="G12" s="27" t="s">
        <v>35</v>
      </c>
      <c r="H12" s="17">
        <v>24497400</v>
      </c>
      <c r="I12" s="18">
        <v>22655993.629999999</v>
      </c>
      <c r="J12" s="41">
        <f>H12-I12</f>
        <v>1841406.370000001</v>
      </c>
      <c r="K12" s="54">
        <f>IFERROR(J12/H12, 0)</f>
        <v>7.5167420624229556E-2</v>
      </c>
      <c r="L12" s="51">
        <f>_xlfn.RANK.EQ(K12, $K$2:$K$52, 0)</f>
        <v>11</v>
      </c>
      <c r="M12" s="29" t="s">
        <v>31</v>
      </c>
      <c r="N12" s="17">
        <v>15311800</v>
      </c>
      <c r="O12" s="18">
        <v>14346057.039999999</v>
      </c>
      <c r="P12" s="39">
        <f>N12-O12</f>
        <v>965742.96000000089</v>
      </c>
      <c r="Q12" s="54">
        <f>IFERROR(P12/N12, 0)</f>
        <v>6.3071811282801551E-2</v>
      </c>
      <c r="R12" s="51">
        <f>_xlfn.RANK.EQ(Q12, $Q$2:$Q$52, 0)</f>
        <v>11</v>
      </c>
    </row>
    <row r="13" spans="1:18" x14ac:dyDescent="0.45">
      <c r="A13" s="25" t="s">
        <v>32</v>
      </c>
      <c r="B13" s="17">
        <v>2764700</v>
      </c>
      <c r="C13" s="42">
        <v>2615303.8999999901</v>
      </c>
      <c r="D13" s="52">
        <f>B13-C13</f>
        <v>149396.10000000987</v>
      </c>
      <c r="E13" s="54">
        <f>IFERROR(D13/B13, 0)</f>
        <v>5.4037002206391245E-2</v>
      </c>
      <c r="F13" s="50">
        <f>_xlfn.RANK.EQ(E13, $E$2:$E$52, 0)</f>
        <v>12</v>
      </c>
      <c r="G13" s="25" t="s">
        <v>33</v>
      </c>
      <c r="H13" s="17">
        <v>9713300</v>
      </c>
      <c r="I13" s="18">
        <v>8991707.2399999909</v>
      </c>
      <c r="J13" s="41">
        <f>H13-I13</f>
        <v>721592.76000000909</v>
      </c>
      <c r="K13" s="54">
        <f>IFERROR(J13/H13, 0)</f>
        <v>7.4289145810384635E-2</v>
      </c>
      <c r="L13" s="50">
        <f>_xlfn.RANK.EQ(K13, $K$2:$K$52, 0)</f>
        <v>12</v>
      </c>
      <c r="M13" s="30" t="s">
        <v>33</v>
      </c>
      <c r="N13" s="17">
        <v>9343000</v>
      </c>
      <c r="O13" s="18">
        <v>8766655.9100000001</v>
      </c>
      <c r="P13" s="39">
        <f>N13-O13</f>
        <v>576344.08999999985</v>
      </c>
      <c r="Q13" s="54">
        <f>IFERROR(P13/N13, 0)</f>
        <v>6.1687262121374278E-2</v>
      </c>
      <c r="R13" s="50">
        <f>_xlfn.RANK.EQ(Q13, $Q$2:$Q$52, 0)</f>
        <v>12</v>
      </c>
    </row>
    <row r="14" spans="1:18" x14ac:dyDescent="0.45">
      <c r="A14" s="25" t="s">
        <v>26</v>
      </c>
      <c r="B14" s="17">
        <v>4280900</v>
      </c>
      <c r="C14" s="42">
        <v>4066595.33</v>
      </c>
      <c r="D14" s="52">
        <f>B14-C14</f>
        <v>214304.66999999993</v>
      </c>
      <c r="E14" s="54">
        <f>IFERROR(D14/B14, 0)</f>
        <v>5.0060657805601608E-2</v>
      </c>
      <c r="F14" s="51">
        <f>_xlfn.RANK.EQ(E14, $E$2:$E$52, 0)</f>
        <v>13</v>
      </c>
      <c r="G14" s="28" t="s">
        <v>63</v>
      </c>
      <c r="H14" s="17">
        <v>102600</v>
      </c>
      <c r="I14" s="18">
        <v>95466.880000000005</v>
      </c>
      <c r="J14" s="41">
        <f>H14-I14</f>
        <v>7133.1199999999953</v>
      </c>
      <c r="K14" s="54">
        <f>IFERROR(J14/H14, 0)</f>
        <v>6.9523586744639335E-2</v>
      </c>
      <c r="L14" s="51">
        <f>_xlfn.RANK.EQ(K14, $K$2:$K$52, 0)</f>
        <v>13</v>
      </c>
      <c r="M14" s="29" t="s">
        <v>40</v>
      </c>
      <c r="N14" s="17">
        <v>5430700</v>
      </c>
      <c r="O14" s="18">
        <v>5117235.21</v>
      </c>
      <c r="P14" s="39">
        <f>N14-O14</f>
        <v>313464.79000000004</v>
      </c>
      <c r="Q14" s="54">
        <f>IFERROR(P14/N14, 0)</f>
        <v>5.7720881286022069E-2</v>
      </c>
      <c r="R14" s="51">
        <f>_xlfn.RANK.EQ(Q14, $Q$2:$Q$52, 0)</f>
        <v>13</v>
      </c>
    </row>
    <row r="15" spans="1:18" x14ac:dyDescent="0.45">
      <c r="A15" s="25" t="s">
        <v>16</v>
      </c>
      <c r="B15" s="17">
        <v>356640100</v>
      </c>
      <c r="C15" s="42">
        <v>341243679.13</v>
      </c>
      <c r="D15" s="52">
        <f>B15-C15</f>
        <v>15396420.870000005</v>
      </c>
      <c r="E15" s="54">
        <f>IFERROR(D15/B15, 0)</f>
        <v>4.3170750765267295E-2</v>
      </c>
      <c r="F15" s="50">
        <f>_xlfn.RANK.EQ(E15, $E$2:$E$52, 0)</f>
        <v>14</v>
      </c>
      <c r="G15" s="25" t="s">
        <v>17</v>
      </c>
      <c r="H15" s="17">
        <v>334800</v>
      </c>
      <c r="I15" s="18">
        <v>312433.70999999897</v>
      </c>
      <c r="J15" s="41">
        <f>H15-I15</f>
        <v>22366.290000001027</v>
      </c>
      <c r="K15" s="54">
        <f>IFERROR(J15/H15, 0)</f>
        <v>6.6804928315415249E-2</v>
      </c>
      <c r="L15" s="50">
        <f>_xlfn.RANK.EQ(K15, $K$2:$K$52, 0)</f>
        <v>14</v>
      </c>
      <c r="M15" t="s">
        <v>16</v>
      </c>
      <c r="N15" s="17">
        <v>376548600</v>
      </c>
      <c r="O15" s="18">
        <v>355279492.22999901</v>
      </c>
      <c r="P15" s="39">
        <f>N15-O15</f>
        <v>21269107.770000994</v>
      </c>
      <c r="Q15" s="54">
        <f>IFERROR(P15/N15, 0)</f>
        <v>5.6484362894991494E-2</v>
      </c>
      <c r="R15">
        <f>_xlfn.RANK.EQ(Q15, $Q$2:$Q$52, 0)</f>
        <v>14</v>
      </c>
    </row>
    <row r="16" spans="1:18" x14ac:dyDescent="0.45">
      <c r="A16" s="25" t="s">
        <v>33</v>
      </c>
      <c r="B16" s="17">
        <v>8837300</v>
      </c>
      <c r="C16" s="42">
        <v>8460963.1999999899</v>
      </c>
      <c r="D16" s="52">
        <f>B16-C16</f>
        <v>376336.80000001006</v>
      </c>
      <c r="E16" s="54">
        <f>IFERROR(D16/B16, 0)</f>
        <v>4.258504294298146E-2</v>
      </c>
      <c r="F16" s="51">
        <f>_xlfn.RANK.EQ(E16, $E$2:$E$52, 0)</f>
        <v>15</v>
      </c>
      <c r="G16" s="27" t="s">
        <v>32</v>
      </c>
      <c r="H16" s="17">
        <v>2861000</v>
      </c>
      <c r="I16" s="18">
        <v>2671745.94</v>
      </c>
      <c r="J16" s="41">
        <f>H16-I16</f>
        <v>189254.06000000006</v>
      </c>
      <c r="K16" s="54">
        <f>IFERROR(J16/H16, 0)</f>
        <v>6.6149619014330668E-2</v>
      </c>
      <c r="L16" s="51">
        <f>_xlfn.RANK.EQ(K16, $K$2:$K$52, 0)</f>
        <v>15</v>
      </c>
      <c r="M16" s="29" t="s">
        <v>62</v>
      </c>
      <c r="N16" s="17">
        <v>7289800</v>
      </c>
      <c r="O16" s="18">
        <v>6882350.23999999</v>
      </c>
      <c r="P16" s="39">
        <f>N16-O16</f>
        <v>407449.76000001002</v>
      </c>
      <c r="Q16" s="54">
        <f>IFERROR(P16/N16, 0)</f>
        <v>5.5893132870587676E-2</v>
      </c>
      <c r="R16" s="51">
        <f>_xlfn.RANK.EQ(Q16, $Q$2:$Q$52, 0)</f>
        <v>15</v>
      </c>
    </row>
    <row r="17" spans="1:18" x14ac:dyDescent="0.45">
      <c r="A17" s="25" t="s">
        <v>23</v>
      </c>
      <c r="B17" s="17">
        <v>9349400</v>
      </c>
      <c r="C17" s="42">
        <v>8952825.2799999993</v>
      </c>
      <c r="D17" s="52">
        <f>B17-C17</f>
        <v>396574.72000000067</v>
      </c>
      <c r="E17" s="54">
        <f>IFERROR(D17/B17, 0)</f>
        <v>4.2417130511048909E-2</v>
      </c>
      <c r="F17" s="50">
        <f>_xlfn.RANK.EQ(E17, $E$2:$E$52, 0)</f>
        <v>16</v>
      </c>
      <c r="G17" s="25" t="s">
        <v>40</v>
      </c>
      <c r="H17" s="17">
        <v>5442200</v>
      </c>
      <c r="I17" s="18">
        <v>5122329.02999999</v>
      </c>
      <c r="J17" s="41">
        <f>H17-I17</f>
        <v>319870.97000000998</v>
      </c>
      <c r="K17" s="54">
        <f>IFERROR(J17/H17, 0)</f>
        <v>5.8776040939327839E-2</v>
      </c>
      <c r="L17" s="50">
        <f>_xlfn.RANK.EQ(K17, $K$2:$K$52, 0)</f>
        <v>16</v>
      </c>
      <c r="M17" s="30" t="s">
        <v>60</v>
      </c>
      <c r="N17" s="17">
        <v>267100</v>
      </c>
      <c r="O17" s="18">
        <v>254753.15999999901</v>
      </c>
      <c r="P17" s="39">
        <f>N17-O17</f>
        <v>12346.840000000986</v>
      </c>
      <c r="Q17" s="54">
        <f>IFERROR(P17/N17, 0)</f>
        <v>4.6225533508053113E-2</v>
      </c>
      <c r="R17" s="50">
        <f>_xlfn.RANK.EQ(Q17, $Q$2:$Q$52, 0)</f>
        <v>16</v>
      </c>
    </row>
    <row r="18" spans="1:18" x14ac:dyDescent="0.45">
      <c r="A18" s="25" t="s">
        <v>55</v>
      </c>
      <c r="B18" s="17">
        <v>4593300</v>
      </c>
      <c r="C18" s="42">
        <v>4409060.2099999897</v>
      </c>
      <c r="D18" s="52">
        <f>B18-C18</f>
        <v>184239.79000001028</v>
      </c>
      <c r="E18" s="54">
        <f>IFERROR(D18/B18, 0)</f>
        <v>4.0110550149132493E-2</v>
      </c>
      <c r="F18" s="51">
        <f>_xlfn.RANK.EQ(E18, $E$2:$E$52, 0)</f>
        <v>17</v>
      </c>
      <c r="G18" s="27" t="s">
        <v>24</v>
      </c>
      <c r="H18" s="17">
        <v>495200</v>
      </c>
      <c r="I18" s="18">
        <v>467907.84000000003</v>
      </c>
      <c r="J18" s="41">
        <f>H18-I18</f>
        <v>27292.159999999974</v>
      </c>
      <c r="K18" s="54">
        <f>IFERROR(J18/H18, 0)</f>
        <v>5.5113408723747932E-2</v>
      </c>
      <c r="L18" s="51">
        <f>_xlfn.RANK.EQ(K18, $K$2:$K$52, 0)</f>
        <v>17</v>
      </c>
      <c r="M18" s="29" t="s">
        <v>53</v>
      </c>
      <c r="N18" s="17">
        <v>1759500</v>
      </c>
      <c r="O18" s="18">
        <v>1680463.8699999901</v>
      </c>
      <c r="P18" s="39">
        <f>N18-O18</f>
        <v>79036.1300000099</v>
      </c>
      <c r="Q18" s="54">
        <f>IFERROR(P18/N18, 0)</f>
        <v>4.4919653310605226E-2</v>
      </c>
      <c r="R18" s="48">
        <f>_xlfn.RANK.EQ(Q18, $Q$2:$Q$52, 0)</f>
        <v>17</v>
      </c>
    </row>
    <row r="19" spans="1:18" x14ac:dyDescent="0.45">
      <c r="A19" s="24" t="s">
        <v>37</v>
      </c>
      <c r="B19" s="17">
        <v>20862700</v>
      </c>
      <c r="C19" s="42">
        <v>20036743.4099999</v>
      </c>
      <c r="D19" s="52">
        <f>B19-C19</f>
        <v>825956.59000010043</v>
      </c>
      <c r="E19" s="54">
        <f>IFERROR(D19/B19, 0)</f>
        <v>3.9590110100806722E-2</v>
      </c>
      <c r="F19" s="50">
        <f>_xlfn.RANK.EQ(E19, $E$2:$E$52, 0)</f>
        <v>18</v>
      </c>
      <c r="G19" s="25" t="s">
        <v>27</v>
      </c>
      <c r="H19" s="17">
        <v>6223700</v>
      </c>
      <c r="I19" s="18">
        <v>5909077.9399999902</v>
      </c>
      <c r="J19" s="41">
        <f>H19-I19</f>
        <v>314622.06000000983</v>
      </c>
      <c r="K19" s="54">
        <f>IFERROR(J19/H19, 0)</f>
        <v>5.0552253482656594E-2</v>
      </c>
      <c r="L19" s="50">
        <f>_xlfn.RANK.EQ(K19, $K$2:$K$52, 0)</f>
        <v>18</v>
      </c>
      <c r="M19" s="30" t="s">
        <v>57</v>
      </c>
      <c r="N19" s="17">
        <v>8497500</v>
      </c>
      <c r="O19" s="18">
        <v>8150982.5699999901</v>
      </c>
      <c r="P19" s="39">
        <f>N19-O19</f>
        <v>346517.43000000995</v>
      </c>
      <c r="Q19" s="54">
        <f>IFERROR(P19/N19, 0)</f>
        <v>4.0778750220654303E-2</v>
      </c>
      <c r="R19" s="50">
        <f>_xlfn.RANK.EQ(Q19, $Q$2:$Q$52, 0)</f>
        <v>18</v>
      </c>
    </row>
    <row r="20" spans="1:18" x14ac:dyDescent="0.45">
      <c r="A20" s="25" t="s">
        <v>51</v>
      </c>
      <c r="B20" s="17">
        <v>2087800</v>
      </c>
      <c r="C20" s="42">
        <v>2005447.73999999</v>
      </c>
      <c r="D20" s="52">
        <f>B20-C20</f>
        <v>82352.260000010021</v>
      </c>
      <c r="E20" s="54">
        <f>IFERROR(D20/B20, 0)</f>
        <v>3.9444515758219188E-2</v>
      </c>
      <c r="F20" s="51">
        <f>_xlfn.RANK.EQ(E20, $E$2:$E$52, 0)</f>
        <v>19</v>
      </c>
      <c r="G20" s="27" t="s">
        <v>52</v>
      </c>
      <c r="H20" s="17">
        <v>792800</v>
      </c>
      <c r="I20" s="18">
        <v>753451.96</v>
      </c>
      <c r="J20" s="41">
        <f>H20-I20</f>
        <v>39348.040000000037</v>
      </c>
      <c r="K20" s="54">
        <f>IFERROR(J20/H20, 0)</f>
        <v>4.9631735620585316E-2</v>
      </c>
      <c r="L20" s="51">
        <f>_xlfn.RANK.EQ(K20, $K$2:$K$52, 0)</f>
        <v>19</v>
      </c>
      <c r="M20" s="22" t="s">
        <v>28</v>
      </c>
      <c r="N20" s="17">
        <v>526200</v>
      </c>
      <c r="O20" s="18">
        <v>504989.88</v>
      </c>
      <c r="P20" s="39">
        <f>N20-O20</f>
        <v>21210.119999999995</v>
      </c>
      <c r="Q20" s="54">
        <f>IFERROR(P20/N20, 0)</f>
        <v>4.0308095781071827E-2</v>
      </c>
      <c r="R20" s="51">
        <f>_xlfn.RANK.EQ(Q20, $Q$2:$Q$52, 0)</f>
        <v>19</v>
      </c>
    </row>
    <row r="21" spans="1:18" x14ac:dyDescent="0.45">
      <c r="A21" s="25" t="s">
        <v>62</v>
      </c>
      <c r="B21" s="17">
        <v>6737100</v>
      </c>
      <c r="C21" s="42">
        <v>6527352.5699999901</v>
      </c>
      <c r="D21" s="52">
        <f>B21-C21</f>
        <v>209747.43000000995</v>
      </c>
      <c r="E21" s="54">
        <f>IFERROR(D21/B21, 0)</f>
        <v>3.1133192323107857E-2</v>
      </c>
      <c r="F21" s="50">
        <f>_xlfn.RANK.EQ(E21, $E$2:$E$52, 0)</f>
        <v>20</v>
      </c>
      <c r="G21" s="25" t="s">
        <v>51</v>
      </c>
      <c r="H21" s="17">
        <v>2229200</v>
      </c>
      <c r="I21" s="18">
        <v>2118943.21</v>
      </c>
      <c r="J21" s="41">
        <f>H21-I21</f>
        <v>110256.79000000004</v>
      </c>
      <c r="K21" s="54">
        <f>IFERROR(J21/H21, 0)</f>
        <v>4.9460250314014013E-2</v>
      </c>
      <c r="L21" s="50">
        <f>_xlfn.RANK.EQ(K21, $K$2:$K$52, 0)</f>
        <v>20</v>
      </c>
      <c r="M21" s="30" t="s">
        <v>45</v>
      </c>
      <c r="N21" s="17">
        <v>1870700</v>
      </c>
      <c r="O21" s="18">
        <v>1801391.34</v>
      </c>
      <c r="P21" s="39">
        <f>N21-O21</f>
        <v>69308.659999999916</v>
      </c>
      <c r="Q21" s="54">
        <f>IFERROR(P21/N21, 0)</f>
        <v>3.7049585716576634E-2</v>
      </c>
      <c r="R21" s="50">
        <f>_xlfn.RANK.EQ(Q21, $Q$2:$Q$52, 0)</f>
        <v>20</v>
      </c>
    </row>
    <row r="22" spans="1:18" x14ac:dyDescent="0.45">
      <c r="A22" s="25" t="s">
        <v>31</v>
      </c>
      <c r="B22" s="17">
        <v>14860800</v>
      </c>
      <c r="C22" s="42">
        <v>14439480.050000001</v>
      </c>
      <c r="D22" s="52">
        <f>B22-C22</f>
        <v>421319.94999999925</v>
      </c>
      <c r="E22" s="54">
        <f>IFERROR(D22/B22, 0)</f>
        <v>2.8351094826658003E-2</v>
      </c>
      <c r="F22" s="49">
        <f>_xlfn.RANK.EQ(E22, $E$2:$E$52, 0)</f>
        <v>21</v>
      </c>
      <c r="G22" s="27" t="s">
        <v>48</v>
      </c>
      <c r="H22" s="17">
        <v>4350600</v>
      </c>
      <c r="I22" s="18">
        <v>4137588.7699999898</v>
      </c>
      <c r="J22" s="41">
        <f>H22-I22</f>
        <v>213011.23000001023</v>
      </c>
      <c r="K22" s="54">
        <f>IFERROR(J22/H22, 0)</f>
        <v>4.8961345561534093E-2</v>
      </c>
      <c r="L22" s="51">
        <f>_xlfn.RANK.EQ(K22, $K$2:$K$52, 0)</f>
        <v>21</v>
      </c>
      <c r="M22" s="22" t="s">
        <v>35</v>
      </c>
      <c r="N22" s="17">
        <v>24323000</v>
      </c>
      <c r="O22" s="18">
        <v>23434073.089999899</v>
      </c>
      <c r="P22" s="39">
        <f>N22-O22</f>
        <v>888926.91000010073</v>
      </c>
      <c r="Q22" s="54">
        <f>IFERROR(P22/N22, 0)</f>
        <v>3.6546762734864152E-2</v>
      </c>
      <c r="R22" s="51">
        <f>_xlfn.RANK.EQ(Q22, $Q$2:$Q$52, 0)</f>
        <v>21</v>
      </c>
    </row>
    <row r="23" spans="1:18" x14ac:dyDescent="0.45">
      <c r="A23" s="25" t="s">
        <v>17</v>
      </c>
      <c r="B23" s="17">
        <v>328800</v>
      </c>
      <c r="C23" s="42">
        <v>321214.59000000003</v>
      </c>
      <c r="D23" s="52">
        <f>B23-C23</f>
        <v>7585.4099999999744</v>
      </c>
      <c r="E23" s="54">
        <f>IFERROR(D23/B23, 0)</f>
        <v>2.3069981751824741E-2</v>
      </c>
      <c r="F23" s="50">
        <f>_xlfn.RANK.EQ(E23, $E$2:$E$52, 0)</f>
        <v>22</v>
      </c>
      <c r="G23" s="25" t="s">
        <v>54</v>
      </c>
      <c r="H23" s="17">
        <v>39964900</v>
      </c>
      <c r="I23" s="18">
        <v>38095240.189999901</v>
      </c>
      <c r="J23" s="41">
        <f>H23-I23</f>
        <v>1869659.8100000992</v>
      </c>
      <c r="K23" s="54">
        <f>IFERROR(J23/H23, 0)</f>
        <v>4.6782546934937892E-2</v>
      </c>
      <c r="L23" s="50">
        <f>_xlfn.RANK.EQ(K23, $K$2:$K$52, 0)</f>
        <v>22</v>
      </c>
      <c r="M23" s="30" t="s">
        <v>19</v>
      </c>
      <c r="N23" s="17">
        <v>7759600</v>
      </c>
      <c r="O23" s="18">
        <v>7497322.9100000001</v>
      </c>
      <c r="P23" s="39">
        <f>N23-O23</f>
        <v>262277.08999999985</v>
      </c>
      <c r="Q23" s="54">
        <f>IFERROR(P23/N23, 0)</f>
        <v>3.3800336357544182E-2</v>
      </c>
      <c r="R23" s="50">
        <f>_xlfn.RANK.EQ(Q23, $Q$2:$Q$52, 0)</f>
        <v>22</v>
      </c>
    </row>
    <row r="24" spans="1:18" x14ac:dyDescent="0.45">
      <c r="A24" s="25" t="s">
        <v>54</v>
      </c>
      <c r="B24" s="17">
        <v>38381900</v>
      </c>
      <c r="C24" s="42">
        <v>37565141.859999903</v>
      </c>
      <c r="D24" s="52">
        <f>B24-C24</f>
        <v>816758.14000009745</v>
      </c>
      <c r="E24" s="54">
        <f>IFERROR(D24/B24, 0)</f>
        <v>2.1279773539092578E-2</v>
      </c>
      <c r="F24" s="51">
        <f>_xlfn.RANK.EQ(E24, $E$2:$E$52, 0)</f>
        <v>23</v>
      </c>
      <c r="G24" s="27" t="s">
        <v>57</v>
      </c>
      <c r="H24" s="17">
        <v>8560800</v>
      </c>
      <c r="I24" s="18">
        <v>8171472.0199999996</v>
      </c>
      <c r="J24" s="41">
        <f>H24-I24</f>
        <v>389327.98000000045</v>
      </c>
      <c r="K24" s="54">
        <f>IFERROR(J24/H24, 0)</f>
        <v>4.5477990374731388E-2</v>
      </c>
      <c r="L24" s="51">
        <f>_xlfn.RANK.EQ(K24, $K$2:$K$52, 0)</f>
        <v>23</v>
      </c>
      <c r="M24" s="29" t="s">
        <v>46</v>
      </c>
      <c r="N24" s="17">
        <v>6157400</v>
      </c>
      <c r="O24" s="18">
        <v>5987572.0199999996</v>
      </c>
      <c r="P24" s="39">
        <f>N24-O24</f>
        <v>169827.98000000045</v>
      </c>
      <c r="Q24" s="54">
        <f>IFERROR(P24/N24, 0)</f>
        <v>2.7581118653977402E-2</v>
      </c>
      <c r="R24" s="51">
        <f>_xlfn.RANK.EQ(Q24, $Q$2:$Q$52, 0)</f>
        <v>23</v>
      </c>
    </row>
    <row r="25" spans="1:18" x14ac:dyDescent="0.45">
      <c r="A25" s="25" t="s">
        <v>57</v>
      </c>
      <c r="B25" s="17">
        <v>8135400</v>
      </c>
      <c r="C25" s="42">
        <v>7968645.8300000001</v>
      </c>
      <c r="D25" s="52">
        <f>B25-C25</f>
        <v>166754.16999999993</v>
      </c>
      <c r="E25" s="54">
        <f>IFERROR(D25/B25, 0)</f>
        <v>2.0497353541313264E-2</v>
      </c>
      <c r="F25" s="50">
        <f>_xlfn.RANK.EQ(E25, $E$2:$E$52, 0)</f>
        <v>24</v>
      </c>
      <c r="G25" s="25" t="s">
        <v>29</v>
      </c>
      <c r="H25" s="17">
        <v>184167800</v>
      </c>
      <c r="I25" s="18">
        <v>175966389.24999899</v>
      </c>
      <c r="J25" s="41">
        <f>H25-I25</f>
        <v>8201410.7500010133</v>
      </c>
      <c r="K25" s="54">
        <f>IFERROR(J25/H25, 0)</f>
        <v>4.4532273014072019E-2</v>
      </c>
      <c r="L25" s="50">
        <f>_xlfn.RANK.EQ(K25, $K$2:$K$52, 0)</f>
        <v>24</v>
      </c>
      <c r="M25" s="30" t="s">
        <v>48</v>
      </c>
      <c r="N25" s="17">
        <v>4345600</v>
      </c>
      <c r="O25" s="18">
        <v>4229801.51</v>
      </c>
      <c r="P25" s="39">
        <f>N25-O25</f>
        <v>115798.49000000022</v>
      </c>
      <c r="Q25" s="54">
        <f>IFERROR(P25/N25, 0)</f>
        <v>2.6647296115611244E-2</v>
      </c>
      <c r="R25" s="50">
        <f>_xlfn.RANK.EQ(Q25, $Q$2:$Q$52, 0)</f>
        <v>24</v>
      </c>
    </row>
    <row r="26" spans="1:18" x14ac:dyDescent="0.45">
      <c r="A26" s="25" t="s">
        <v>52</v>
      </c>
      <c r="B26" s="17">
        <v>855300</v>
      </c>
      <c r="C26" s="42">
        <v>838669.82</v>
      </c>
      <c r="D26" s="52">
        <f>B26-C26</f>
        <v>16630.180000000051</v>
      </c>
      <c r="E26" s="54">
        <f>IFERROR(D26/B26, 0)</f>
        <v>1.9443680579913542E-2</v>
      </c>
      <c r="F26" s="51">
        <f>_xlfn.RANK.EQ(E26, $E$2:$E$52, 0)</f>
        <v>25</v>
      </c>
      <c r="G26" s="28" t="s">
        <v>31</v>
      </c>
      <c r="H26" s="17">
        <v>15309700</v>
      </c>
      <c r="I26" s="18">
        <v>14645233.51</v>
      </c>
      <c r="J26" s="41">
        <f>H26-I26</f>
        <v>664466.49000000022</v>
      </c>
      <c r="K26" s="54">
        <f>IFERROR(J26/H26, 0)</f>
        <v>4.3401666263871937E-2</v>
      </c>
      <c r="L26" s="51">
        <f>_xlfn.RANK.EQ(K26, $K$2:$K$52, 0)</f>
        <v>25</v>
      </c>
      <c r="M26" s="22" t="s">
        <v>18</v>
      </c>
      <c r="N26" s="17">
        <v>3662400</v>
      </c>
      <c r="O26" s="18">
        <v>3564983.04999999</v>
      </c>
      <c r="P26" s="39">
        <f>N26-O26</f>
        <v>97416.950000009965</v>
      </c>
      <c r="Q26" s="54">
        <f>IFERROR(P26/N26, 0)</f>
        <v>2.6599210899959033E-2</v>
      </c>
      <c r="R26" s="51">
        <f>_xlfn.RANK.EQ(Q26, $Q$2:$Q$52, 0)</f>
        <v>25</v>
      </c>
    </row>
    <row r="27" spans="1:18" x14ac:dyDescent="0.45">
      <c r="A27" s="25" t="s">
        <v>48</v>
      </c>
      <c r="B27" s="17">
        <v>4189300</v>
      </c>
      <c r="C27" s="42">
        <v>4109958.22</v>
      </c>
      <c r="D27" s="52">
        <f>B27-C27</f>
        <v>79341.779999999795</v>
      </c>
      <c r="E27" s="54">
        <f>IFERROR(D27/B27, 0)</f>
        <v>1.8939149738619768E-2</v>
      </c>
      <c r="F27" s="8">
        <f>_xlfn.RANK.EQ(E27, $E$2:$E$52, 0)</f>
        <v>26</v>
      </c>
      <c r="G27" s="25" t="s">
        <v>37</v>
      </c>
      <c r="H27" s="17">
        <v>22683800</v>
      </c>
      <c r="I27" s="18">
        <v>21722126.219999898</v>
      </c>
      <c r="J27" s="41">
        <f>H27-I27</f>
        <v>961673.78000010177</v>
      </c>
      <c r="K27" s="54">
        <f>IFERROR(J27/H27, 0)</f>
        <v>4.2394738976719144E-2</v>
      </c>
      <c r="L27" s="50">
        <f>_xlfn.RANK.EQ(K27, $K$2:$K$52, 0)</f>
        <v>26</v>
      </c>
      <c r="M27" s="30" t="s">
        <v>37</v>
      </c>
      <c r="N27" s="17">
        <v>23220300</v>
      </c>
      <c r="O27" s="18">
        <v>22619057.440000001</v>
      </c>
      <c r="P27" s="39">
        <f>N27-O27</f>
        <v>601242.55999999866</v>
      </c>
      <c r="Q27" s="54">
        <f>IFERROR(P27/N27, 0)</f>
        <v>2.5892971236375011E-2</v>
      </c>
      <c r="R27" s="50">
        <f>_xlfn.RANK.EQ(Q27, $Q$2:$Q$52, 0)</f>
        <v>26</v>
      </c>
    </row>
    <row r="28" spans="1:18" x14ac:dyDescent="0.45">
      <c r="A28" s="24" t="s">
        <v>63</v>
      </c>
      <c r="B28" s="17">
        <v>92200</v>
      </c>
      <c r="C28" s="42">
        <v>90499.43</v>
      </c>
      <c r="D28" s="52">
        <f>B28-C28</f>
        <v>1700.570000000007</v>
      </c>
      <c r="E28" s="54">
        <f>IFERROR(D28/B28, 0)</f>
        <v>1.8444360086767971E-2</v>
      </c>
      <c r="F28" s="51">
        <f>_xlfn.RANK.EQ(E28, $E$2:$E$52, 0)</f>
        <v>27</v>
      </c>
      <c r="G28" s="27" t="s">
        <v>43</v>
      </c>
      <c r="H28" s="17">
        <v>2779500</v>
      </c>
      <c r="I28" s="18">
        <v>2665264.4399999902</v>
      </c>
      <c r="J28" s="41">
        <f>H28-I28</f>
        <v>114235.56000000983</v>
      </c>
      <c r="K28" s="54">
        <f>IFERROR(J28/H28, 0)</f>
        <v>4.1099320021590155E-2</v>
      </c>
      <c r="L28" s="51">
        <f>_xlfn.RANK.EQ(K28, $K$2:$K$52, 0)</f>
        <v>27</v>
      </c>
      <c r="M28" s="29" t="s">
        <v>27</v>
      </c>
      <c r="N28" s="17">
        <v>6207300</v>
      </c>
      <c r="O28" s="18">
        <v>6056976.6699999999</v>
      </c>
      <c r="P28" s="39">
        <f>N28-O28</f>
        <v>150323.33000000007</v>
      </c>
      <c r="Q28" s="54">
        <f>IFERROR(P28/N28, 0)</f>
        <v>2.4217184605222895E-2</v>
      </c>
      <c r="R28" s="51">
        <f>_xlfn.RANK.EQ(Q28, $Q$2:$Q$52, 0)</f>
        <v>27</v>
      </c>
    </row>
    <row r="29" spans="1:18" x14ac:dyDescent="0.45">
      <c r="A29" s="25" t="s">
        <v>43</v>
      </c>
      <c r="B29" s="17">
        <v>2561800</v>
      </c>
      <c r="C29" s="42">
        <v>2523884.71</v>
      </c>
      <c r="D29" s="52">
        <f>B29-C29</f>
        <v>37915.290000000037</v>
      </c>
      <c r="E29" s="54">
        <f>IFERROR(D29/B29, 0)</f>
        <v>1.4800253727847622E-2</v>
      </c>
      <c r="F29" s="8">
        <f>_xlfn.RANK.EQ(E29, $E$2:$E$52, 0)</f>
        <v>28</v>
      </c>
      <c r="G29" s="25" t="s">
        <v>38</v>
      </c>
      <c r="H29" s="17">
        <v>1112700</v>
      </c>
      <c r="I29" s="18">
        <v>1067214.42</v>
      </c>
      <c r="J29" s="41">
        <f>H29-I29</f>
        <v>45485.580000000075</v>
      </c>
      <c r="K29" s="54">
        <f>IFERROR(J29/H29, 0)</f>
        <v>4.087856565111897E-2</v>
      </c>
      <c r="L29" s="50">
        <f>_xlfn.RANK.EQ(K29, $K$2:$K$52, 0)</f>
        <v>28</v>
      </c>
      <c r="M29" s="30" t="s">
        <v>29</v>
      </c>
      <c r="N29" s="17">
        <v>188953500</v>
      </c>
      <c r="O29" s="18">
        <v>184450910.84999901</v>
      </c>
      <c r="P29" s="39">
        <f>N29-O29</f>
        <v>4502589.1500009894</v>
      </c>
      <c r="Q29" s="54">
        <f>IFERROR(P29/N29, 0)</f>
        <v>2.3829085727446114E-2</v>
      </c>
      <c r="R29" s="50">
        <f>_xlfn.RANK.EQ(Q29, $Q$2:$Q$52, 0)</f>
        <v>28</v>
      </c>
    </row>
    <row r="30" spans="1:18" x14ac:dyDescent="0.45">
      <c r="A30" s="24" t="s">
        <v>45</v>
      </c>
      <c r="B30" s="17">
        <v>1765600</v>
      </c>
      <c r="C30" s="42">
        <v>1740827.69</v>
      </c>
      <c r="D30" s="52">
        <f>B30-C30</f>
        <v>24772.310000000056</v>
      </c>
      <c r="E30" s="54">
        <f>IFERROR(D30/B30, 0)</f>
        <v>1.4030533529678329E-2</v>
      </c>
      <c r="F30" s="51">
        <f>_xlfn.RANK.EQ(E30, $E$2:$E$52, 0)</f>
        <v>29</v>
      </c>
      <c r="G30" s="27" t="s">
        <v>62</v>
      </c>
      <c r="H30" s="17">
        <v>7214700</v>
      </c>
      <c r="I30" s="18">
        <v>6922072.5599999996</v>
      </c>
      <c r="J30" s="41">
        <f>H30-I30</f>
        <v>292627.44000000041</v>
      </c>
      <c r="K30" s="54">
        <f>IFERROR(J30/H30, 0)</f>
        <v>4.0559890224125802E-2</v>
      </c>
      <c r="L30" s="51">
        <f>_xlfn.RANK.EQ(K30, $K$2:$K$52, 0)</f>
        <v>29</v>
      </c>
      <c r="M30" s="29" t="s">
        <v>24</v>
      </c>
      <c r="N30" s="17">
        <v>487500</v>
      </c>
      <c r="O30" s="18">
        <v>478318.92</v>
      </c>
      <c r="P30" s="39">
        <f>N30-O30</f>
        <v>9181.0800000000163</v>
      </c>
      <c r="Q30" s="54">
        <f>IFERROR(P30/N30, 0)</f>
        <v>1.883298461538465E-2</v>
      </c>
      <c r="R30" s="51">
        <f>_xlfn.RANK.EQ(Q30, $Q$2:$Q$52, 0)</f>
        <v>29</v>
      </c>
    </row>
    <row r="31" spans="1:18" x14ac:dyDescent="0.45">
      <c r="A31" s="25" t="s">
        <v>28</v>
      </c>
      <c r="B31" s="17">
        <v>512000</v>
      </c>
      <c r="C31" s="42">
        <v>505017.37</v>
      </c>
      <c r="D31" s="52">
        <f>B31-C31</f>
        <v>6982.6300000000047</v>
      </c>
      <c r="E31" s="54">
        <f>IFERROR(D31/B31, 0)</f>
        <v>1.3637949218750009E-2</v>
      </c>
      <c r="F31" s="50">
        <f>_xlfn.RANK.EQ(E31, $E$2:$E$52, 0)</f>
        <v>30</v>
      </c>
      <c r="G31" s="25" t="s">
        <v>59</v>
      </c>
      <c r="H31" s="17">
        <v>56792200</v>
      </c>
      <c r="I31" s="18">
        <v>54594953.959999897</v>
      </c>
      <c r="J31" s="41">
        <f>H31-I31</f>
        <v>2197246.0400001034</v>
      </c>
      <c r="K31" s="54">
        <f>IFERROR(J31/H31, 0)</f>
        <v>3.8689222111488959E-2</v>
      </c>
      <c r="L31" s="50">
        <f>_xlfn.RANK.EQ(K31, $K$2:$K$52, 0)</f>
        <v>30</v>
      </c>
      <c r="M31" s="30" t="s">
        <v>55</v>
      </c>
      <c r="N31" s="17">
        <v>4799900</v>
      </c>
      <c r="O31" s="18">
        <v>4717822.6500000004</v>
      </c>
      <c r="P31" s="39">
        <f>N31-O31</f>
        <v>82077.349999999627</v>
      </c>
      <c r="Q31" s="54">
        <f>IFERROR(P31/N31, 0)</f>
        <v>1.7099804162586642E-2</v>
      </c>
      <c r="R31" s="50">
        <f>_xlfn.RANK.EQ(Q31, $Q$2:$Q$52, 0)</f>
        <v>30</v>
      </c>
    </row>
    <row r="32" spans="1:18" x14ac:dyDescent="0.45">
      <c r="A32" s="25" t="s">
        <v>38</v>
      </c>
      <c r="B32" s="17">
        <v>917200</v>
      </c>
      <c r="C32" s="42">
        <v>904969.19</v>
      </c>
      <c r="D32" s="52">
        <f>B32-C32</f>
        <v>12230.810000000056</v>
      </c>
      <c r="E32" s="54">
        <f>IFERROR(D32/B32, 0)</f>
        <v>1.3334943305713101E-2</v>
      </c>
      <c r="F32" s="51">
        <f>_xlfn.RANK.EQ(E32, $E$2:$E$52, 0)</f>
        <v>31</v>
      </c>
      <c r="G32" s="27" t="s">
        <v>65</v>
      </c>
      <c r="H32" s="17">
        <v>8925500</v>
      </c>
      <c r="I32" s="18">
        <v>8599059.6199999992</v>
      </c>
      <c r="J32" s="41">
        <f>H32-I32</f>
        <v>326440.38000000082</v>
      </c>
      <c r="K32" s="54">
        <f>IFERROR(J32/H32, 0)</f>
        <v>3.6573903982970231E-2</v>
      </c>
      <c r="L32" s="51">
        <f>_xlfn.RANK.EQ(K32, $K$2:$K$52, 0)</f>
        <v>31</v>
      </c>
      <c r="M32" s="29" t="s">
        <v>54</v>
      </c>
      <c r="N32" s="17">
        <v>40216700</v>
      </c>
      <c r="O32" s="18">
        <v>39606263.709999897</v>
      </c>
      <c r="P32" s="39">
        <f>N32-O32</f>
        <v>610436.29000010341</v>
      </c>
      <c r="Q32" s="54">
        <f>IFERROR(P32/N32, 0)</f>
        <v>1.5178676768608648E-2</v>
      </c>
      <c r="R32" s="51">
        <f>_xlfn.RANK.EQ(Q32, $Q$2:$Q$52, 0)</f>
        <v>31</v>
      </c>
    </row>
    <row r="33" spans="1:18" x14ac:dyDescent="0.45">
      <c r="A33" s="25" t="s">
        <v>36</v>
      </c>
      <c r="B33" s="17">
        <v>11566000</v>
      </c>
      <c r="C33" s="42">
        <v>11412339.8799999</v>
      </c>
      <c r="D33" s="52">
        <f>B33-C33</f>
        <v>153660.12000009976</v>
      </c>
      <c r="E33" s="54">
        <f>IFERROR(D33/B33, 0)</f>
        <v>1.3285502334437123E-2</v>
      </c>
      <c r="F33" s="50">
        <f>_xlfn.RANK.EQ(E33, $E$2:$E$52, 0)</f>
        <v>32</v>
      </c>
      <c r="G33" s="25" t="s">
        <v>45</v>
      </c>
      <c r="H33" s="17">
        <v>1823300</v>
      </c>
      <c r="I33" s="18">
        <v>1762676.85</v>
      </c>
      <c r="J33" s="41">
        <f>H33-I33</f>
        <v>60623.149999999907</v>
      </c>
      <c r="K33" s="54">
        <f>IFERROR(J33/H33, 0)</f>
        <v>3.3249136181648611E-2</v>
      </c>
      <c r="L33" s="50">
        <f>_xlfn.RANK.EQ(K33, $K$2:$K$52, 0)</f>
        <v>32</v>
      </c>
      <c r="M33" s="30" t="s">
        <v>59</v>
      </c>
      <c r="N33" s="17">
        <v>56027100</v>
      </c>
      <c r="O33" s="18">
        <v>55386549.6599999</v>
      </c>
      <c r="P33" s="39">
        <f>N33-O33</f>
        <v>640550.34000010043</v>
      </c>
      <c r="Q33" s="54">
        <f>IFERROR(P33/N33, 0)</f>
        <v>1.1432866237947358E-2</v>
      </c>
      <c r="R33" s="50">
        <f>_xlfn.RANK.EQ(Q33, $Q$2:$Q$52, 0)</f>
        <v>32</v>
      </c>
    </row>
    <row r="34" spans="1:18" x14ac:dyDescent="0.45">
      <c r="A34" s="24" t="s">
        <v>27</v>
      </c>
      <c r="B34" s="17">
        <v>5847800</v>
      </c>
      <c r="C34" s="42">
        <v>5772288.3300000001</v>
      </c>
      <c r="D34" s="52">
        <f>B34-C34</f>
        <v>75511.669999999925</v>
      </c>
      <c r="E34" s="54">
        <f>IFERROR(D34/B34, 0)</f>
        <v>1.2912833886247806E-2</v>
      </c>
      <c r="F34" s="51">
        <f>_xlfn.RANK.EQ(E34, $E$2:$E$52, 0)</f>
        <v>33</v>
      </c>
      <c r="G34" s="27" t="s">
        <v>60</v>
      </c>
      <c r="H34" s="17">
        <v>266000</v>
      </c>
      <c r="I34" s="18">
        <v>257402.90999999901</v>
      </c>
      <c r="J34" s="41">
        <f>H34-I34</f>
        <v>8597.090000000986</v>
      </c>
      <c r="K34" s="54">
        <f>IFERROR(J34/H34, 0)</f>
        <v>3.2319887218048821E-2</v>
      </c>
      <c r="L34" s="51">
        <f>_xlfn.RANK.EQ(K34, $K$2:$K$52, 0)</f>
        <v>33</v>
      </c>
      <c r="M34" s="29" t="s">
        <v>65</v>
      </c>
      <c r="N34" s="17">
        <v>8833900</v>
      </c>
      <c r="O34" s="18">
        <v>8735843.3100000005</v>
      </c>
      <c r="P34" s="39">
        <f>N34-O34</f>
        <v>98056.689999999478</v>
      </c>
      <c r="Q34" s="54">
        <f>IFERROR(P34/N34, 0)</f>
        <v>1.1100045280114048E-2</v>
      </c>
      <c r="R34" s="51">
        <f>_xlfn.RANK.EQ(Q34, $Q$2:$Q$52, 0)</f>
        <v>33</v>
      </c>
    </row>
    <row r="35" spans="1:18" x14ac:dyDescent="0.45">
      <c r="A35" s="25" t="s">
        <v>59</v>
      </c>
      <c r="B35" s="17">
        <v>55301600</v>
      </c>
      <c r="C35" s="42">
        <v>54589584.0499999</v>
      </c>
      <c r="D35" s="52">
        <f>B35-C35</f>
        <v>712015.95000009984</v>
      </c>
      <c r="E35" s="54">
        <f>IFERROR(D35/B35, 0)</f>
        <v>1.287514194887851E-2</v>
      </c>
      <c r="F35" s="8">
        <f>_xlfn.RANK.EQ(E35, $E$2:$E$52, 0)</f>
        <v>34</v>
      </c>
      <c r="G35" s="25" t="s">
        <v>55</v>
      </c>
      <c r="H35" s="17">
        <v>5089500</v>
      </c>
      <c r="I35" s="18">
        <v>4956043.6699999897</v>
      </c>
      <c r="J35" s="41">
        <f>H35-I35</f>
        <v>133456.33000001032</v>
      </c>
      <c r="K35" s="54">
        <f>IFERROR(J35/H35, 0)</f>
        <v>2.6221894095689226E-2</v>
      </c>
      <c r="L35" s="50">
        <f>_xlfn.RANK.EQ(K35, $K$2:$K$52, 0)</f>
        <v>34</v>
      </c>
      <c r="M35" s="30" t="s">
        <v>47</v>
      </c>
      <c r="N35" s="17">
        <v>989572899.99999905</v>
      </c>
      <c r="O35" s="18">
        <v>984116289.40999901</v>
      </c>
      <c r="P35" s="39">
        <f>N35-O35</f>
        <v>5456610.5900000334</v>
      </c>
      <c r="Q35" s="54">
        <f>IFERROR(P35/N35, 0)</f>
        <v>5.5141067323084929E-3</v>
      </c>
      <c r="R35">
        <f>_xlfn.RANK.EQ(Q35, $Q$2:$Q$52, 0)</f>
        <v>34</v>
      </c>
    </row>
    <row r="36" spans="1:18" x14ac:dyDescent="0.45">
      <c r="A36" s="25" t="s">
        <v>65</v>
      </c>
      <c r="B36" s="17">
        <v>8609500</v>
      </c>
      <c r="C36" s="42">
        <v>8499425.3399999905</v>
      </c>
      <c r="D36" s="52">
        <f>B36-C36</f>
        <v>110074.66000000946</v>
      </c>
      <c r="E36" s="54">
        <f>IFERROR(D36/B36, 0)</f>
        <v>1.2785255822058129E-2</v>
      </c>
      <c r="F36" s="51">
        <f>_xlfn.RANK.EQ(E36, $E$2:$E$52, 0)</f>
        <v>35</v>
      </c>
      <c r="G36" s="27" t="s">
        <v>46</v>
      </c>
      <c r="H36" s="17">
        <v>6195500</v>
      </c>
      <c r="I36" s="18">
        <v>6084985.4699999997</v>
      </c>
      <c r="J36" s="41">
        <f>H36-I36</f>
        <v>110514.53000000026</v>
      </c>
      <c r="K36" s="54">
        <f>IFERROR(J36/H36, 0)</f>
        <v>1.7837871035428981E-2</v>
      </c>
      <c r="L36" s="51">
        <f>_xlfn.RANK.EQ(K36, $K$2:$K$52, 0)</f>
        <v>35</v>
      </c>
      <c r="M36" s="22" t="s">
        <v>39</v>
      </c>
      <c r="N36" s="17">
        <v>496500</v>
      </c>
      <c r="O36" s="18">
        <v>494775.1</v>
      </c>
      <c r="P36" s="39">
        <f>N36-O36</f>
        <v>1724.9000000000233</v>
      </c>
      <c r="Q36" s="54">
        <f>IFERROR(P36/N36, 0)</f>
        <v>3.4741188318228064E-3</v>
      </c>
      <c r="R36" s="51">
        <f>_xlfn.RANK.EQ(Q36, $Q$2:$Q$52, 0)</f>
        <v>35</v>
      </c>
    </row>
    <row r="37" spans="1:18" x14ac:dyDescent="0.45">
      <c r="A37" s="25" t="s">
        <v>46</v>
      </c>
      <c r="B37" s="17">
        <v>5999400</v>
      </c>
      <c r="C37" s="42">
        <v>5925637.7199999904</v>
      </c>
      <c r="D37" s="52">
        <f>B37-C37</f>
        <v>73762.280000009574</v>
      </c>
      <c r="E37" s="54">
        <f>IFERROR(D37/B37, 0)</f>
        <v>1.2294942827617691E-2</v>
      </c>
      <c r="F37" s="50">
        <f>_xlfn.RANK.EQ(E37, $E$2:$E$52, 0)</f>
        <v>36</v>
      </c>
      <c r="G37" s="25" t="s">
        <v>18</v>
      </c>
      <c r="H37" s="17">
        <v>3652300</v>
      </c>
      <c r="I37" s="18">
        <v>3589693.2099999902</v>
      </c>
      <c r="J37" s="41">
        <f>H37-I37</f>
        <v>62606.790000009816</v>
      </c>
      <c r="K37" s="54">
        <f>IFERROR(J37/H37, 0)</f>
        <v>1.7141743558856015E-2</v>
      </c>
      <c r="L37" s="50">
        <f>_xlfn.RANK.EQ(K37, $K$2:$K$52, 0)</f>
        <v>36</v>
      </c>
      <c r="M37" s="30" t="s">
        <v>44</v>
      </c>
      <c r="N37" s="17">
        <v>12861300</v>
      </c>
      <c r="O37" s="18">
        <v>12826009.609999999</v>
      </c>
      <c r="P37" s="39">
        <f>N37-O37</f>
        <v>35290.390000000596</v>
      </c>
      <c r="Q37" s="54">
        <f>IFERROR(P37/N37, 0)</f>
        <v>2.7439209100169185E-3</v>
      </c>
      <c r="R37" s="50">
        <f>_xlfn.RANK.EQ(Q37, $Q$2:$Q$52, 0)</f>
        <v>36</v>
      </c>
    </row>
    <row r="38" spans="1:18" x14ac:dyDescent="0.45">
      <c r="A38" s="25" t="s">
        <v>30</v>
      </c>
      <c r="B38" s="17">
        <v>6600700</v>
      </c>
      <c r="C38" s="42">
        <v>6522480.4599999897</v>
      </c>
      <c r="D38" s="52">
        <f>B38-C38</f>
        <v>78219.540000010282</v>
      </c>
      <c r="E38" s="54">
        <f>IFERROR(D38/B38, 0)</f>
        <v>1.1850188616360429E-2</v>
      </c>
      <c r="F38" s="51">
        <f>_xlfn.RANK.EQ(E38, $E$2:$E$52, 0)</f>
        <v>37</v>
      </c>
      <c r="G38" s="27" t="s">
        <v>39</v>
      </c>
      <c r="H38" s="17">
        <v>505200</v>
      </c>
      <c r="I38" s="18">
        <v>497194.20999999897</v>
      </c>
      <c r="J38" s="41">
        <f>H38-I38</f>
        <v>8005.7900000010268</v>
      </c>
      <c r="K38" s="54">
        <f>IFERROR(J38/H38, 0)</f>
        <v>1.5846773555029746E-2</v>
      </c>
      <c r="L38" s="51">
        <f>_xlfn.RANK.EQ(K38, $K$2:$K$52, 0)</f>
        <v>37</v>
      </c>
      <c r="M38" s="29" t="s">
        <v>17</v>
      </c>
      <c r="N38" s="17">
        <v>322700</v>
      </c>
      <c r="O38" s="18">
        <v>322263.03999999998</v>
      </c>
      <c r="P38" s="39">
        <f>N38-O38</f>
        <v>436.96000000002095</v>
      </c>
      <c r="Q38" s="54">
        <f>IFERROR(P38/N38, 0)</f>
        <v>1.3540749922529313E-3</v>
      </c>
      <c r="R38" s="51">
        <f>_xlfn.RANK.EQ(Q38, $Q$2:$Q$52, 0)</f>
        <v>37</v>
      </c>
    </row>
    <row r="39" spans="1:18" x14ac:dyDescent="0.45">
      <c r="A39" s="25" t="s">
        <v>39</v>
      </c>
      <c r="B39" s="17">
        <v>484100</v>
      </c>
      <c r="C39" s="42">
        <v>479149.53</v>
      </c>
      <c r="D39" s="52">
        <f>B39-C39</f>
        <v>4950.4699999999721</v>
      </c>
      <c r="E39" s="54">
        <f>IFERROR(D39/B39, 0)</f>
        <v>1.0226130964676661E-2</v>
      </c>
      <c r="F39" s="50">
        <f>_xlfn.RANK.EQ(E39, $E$2:$E$52, 0)</f>
        <v>38</v>
      </c>
      <c r="G39" s="25" t="s">
        <v>36</v>
      </c>
      <c r="H39" s="17">
        <v>11980700</v>
      </c>
      <c r="I39" s="18">
        <v>11791977.9699999</v>
      </c>
      <c r="J39" s="41">
        <f>H39-I39</f>
        <v>188722.03000009991</v>
      </c>
      <c r="K39" s="54">
        <f>IFERROR(J39/H39, 0)</f>
        <v>1.5752170574348738E-2</v>
      </c>
      <c r="L39" s="50">
        <f>_xlfn.RANK.EQ(K39, $K$2:$K$52, 0)</f>
        <v>38</v>
      </c>
      <c r="M39" s="30" t="s">
        <v>61</v>
      </c>
      <c r="N39" s="17">
        <v>75072800</v>
      </c>
      <c r="O39" s="18">
        <v>75050829.179999903</v>
      </c>
      <c r="P39" s="39">
        <f>N39-O39</f>
        <v>21970.820000097156</v>
      </c>
      <c r="Q39" s="54">
        <f>IFERROR(P39/N39, 0)</f>
        <v>2.9266019117572752E-4</v>
      </c>
      <c r="R39" s="50">
        <f>_xlfn.RANK.EQ(Q39, $Q$2:$Q$52, 0)</f>
        <v>38</v>
      </c>
    </row>
    <row r="40" spans="1:18" x14ac:dyDescent="0.45">
      <c r="A40" s="25" t="s">
        <v>58</v>
      </c>
      <c r="B40" s="17">
        <v>30083200</v>
      </c>
      <c r="C40" s="42">
        <v>29789104.379999999</v>
      </c>
      <c r="D40" s="52">
        <f>B40-C40</f>
        <v>294095.62000000104</v>
      </c>
      <c r="E40" s="54">
        <f>IFERROR(D40/B40, 0)</f>
        <v>9.7760750186150751E-3</v>
      </c>
      <c r="F40" s="51">
        <f>_xlfn.RANK.EQ(E40, $E$2:$E$52, 0)</f>
        <v>39</v>
      </c>
      <c r="G40" s="27" t="s">
        <v>56</v>
      </c>
      <c r="H40" s="17">
        <v>199130300</v>
      </c>
      <c r="I40" s="18">
        <v>196755033.31</v>
      </c>
      <c r="J40" s="41">
        <f>H40-I40</f>
        <v>2375266.6899999976</v>
      </c>
      <c r="K40" s="54">
        <f>IFERROR(J40/H40, 0)</f>
        <v>1.1928203241796942E-2</v>
      </c>
      <c r="L40" s="51">
        <f>_xlfn.RANK.EQ(K40, $K$2:$K$52, 0)</f>
        <v>39</v>
      </c>
      <c r="M40" s="29" t="s">
        <v>20</v>
      </c>
      <c r="N40" s="17">
        <v>445200</v>
      </c>
      <c r="O40" s="18">
        <v>445114.28999999899</v>
      </c>
      <c r="P40" s="39">
        <f>N40-O40</f>
        <v>85.710000001010485</v>
      </c>
      <c r="Q40" s="54">
        <f>IFERROR(P40/N40, 0)</f>
        <v>1.925202156356929E-4</v>
      </c>
      <c r="R40" s="48">
        <f>_xlfn.RANK.EQ(Q40, $Q$2:$Q$52, 0)</f>
        <v>39</v>
      </c>
    </row>
    <row r="41" spans="1:18" x14ac:dyDescent="0.45">
      <c r="A41" s="25" t="s">
        <v>44</v>
      </c>
      <c r="B41" s="17">
        <v>12132200</v>
      </c>
      <c r="C41" s="42">
        <v>12030494.1</v>
      </c>
      <c r="D41" s="52">
        <f>B41-C41</f>
        <v>101705.90000000037</v>
      </c>
      <c r="E41" s="54">
        <f>IFERROR(D41/B41, 0)</f>
        <v>8.3831374359143746E-3</v>
      </c>
      <c r="F41" s="50">
        <f>_xlfn.RANK.EQ(E41, $E$2:$E$52, 0)</f>
        <v>40</v>
      </c>
      <c r="G41" s="25" t="s">
        <v>28</v>
      </c>
      <c r="H41" s="17">
        <v>530500</v>
      </c>
      <c r="I41" s="18">
        <v>524402.98</v>
      </c>
      <c r="J41" s="41">
        <f>H41-I41</f>
        <v>6097.0200000000186</v>
      </c>
      <c r="K41" s="54">
        <f>IFERROR(J41/H41, 0)</f>
        <v>1.1492968897266765E-2</v>
      </c>
      <c r="L41" s="50">
        <f>_xlfn.RANK.EQ(K41, $K$2:$K$52, 0)</f>
        <v>40</v>
      </c>
      <c r="M41" s="30" t="s">
        <v>52</v>
      </c>
      <c r="N41" s="17">
        <v>777800</v>
      </c>
      <c r="O41" s="18">
        <v>777663.26</v>
      </c>
      <c r="P41" s="39">
        <f>N41-O41</f>
        <v>136.73999999999069</v>
      </c>
      <c r="Q41" s="54">
        <f>IFERROR(P41/N41, 0)</f>
        <v>1.7580354847003174E-4</v>
      </c>
      <c r="R41" s="50">
        <f>_xlfn.RANK.EQ(Q41, $Q$2:$Q$52, 0)</f>
        <v>40</v>
      </c>
    </row>
    <row r="42" spans="1:18" x14ac:dyDescent="0.45">
      <c r="A42" s="25" t="s">
        <v>47</v>
      </c>
      <c r="B42" s="17">
        <v>927703099.99999905</v>
      </c>
      <c r="C42" s="42">
        <v>920284264.73000002</v>
      </c>
      <c r="D42" s="52">
        <f>B42-C42</f>
        <v>7418835.2699990273</v>
      </c>
      <c r="E42" s="54">
        <f>IFERROR(D42/B42, 0)</f>
        <v>7.9969930789269058E-3</v>
      </c>
      <c r="F42" s="51">
        <f>_xlfn.RANK.EQ(E42, $E$2:$E$52, 0)</f>
        <v>41</v>
      </c>
      <c r="G42" s="27" t="s">
        <v>58</v>
      </c>
      <c r="H42" s="17">
        <v>31040700</v>
      </c>
      <c r="I42" s="18">
        <v>30793711.48</v>
      </c>
      <c r="J42" s="41">
        <f>H42-I42</f>
        <v>246988.51999999955</v>
      </c>
      <c r="K42" s="54">
        <f>IFERROR(J42/H42, 0)</f>
        <v>7.9569249404813532E-3</v>
      </c>
      <c r="L42" s="51">
        <f>_xlfn.RANK.EQ(K42, $K$2:$K$52, 0)</f>
        <v>41</v>
      </c>
      <c r="M42" s="29" t="s">
        <v>38</v>
      </c>
      <c r="N42" s="17">
        <v>1112600</v>
      </c>
      <c r="O42" s="18">
        <v>1112527.1200000001</v>
      </c>
      <c r="P42" s="39">
        <f>N42-O42</f>
        <v>72.879999999888241</v>
      </c>
      <c r="Q42" s="54">
        <f>IFERROR(P42/N42, 0)</f>
        <v>6.5504224339284781E-5</v>
      </c>
      <c r="R42" s="51">
        <f>_xlfn.RANK.EQ(Q42, $Q$2:$Q$52, 0)</f>
        <v>41</v>
      </c>
    </row>
    <row r="43" spans="1:18" x14ac:dyDescent="0.45">
      <c r="A43" s="25" t="s">
        <v>18</v>
      </c>
      <c r="B43" s="17">
        <v>3130600</v>
      </c>
      <c r="C43" s="42">
        <v>3115157.5599999898</v>
      </c>
      <c r="D43" s="52">
        <f>B43-C43</f>
        <v>15442.440000010189</v>
      </c>
      <c r="E43" s="54">
        <f>IFERROR(D43/B43, 0)</f>
        <v>4.9327413275443007E-3</v>
      </c>
      <c r="F43" s="50">
        <f>_xlfn.RANK.EQ(E43, $E$2:$E$52, 0)</f>
        <v>42</v>
      </c>
      <c r="G43" s="25" t="s">
        <v>44</v>
      </c>
      <c r="H43" s="17">
        <v>12735900</v>
      </c>
      <c r="I43" s="18">
        <v>12685514.279999901</v>
      </c>
      <c r="J43" s="41">
        <f>H43-I43</f>
        <v>50385.720000099391</v>
      </c>
      <c r="K43" s="54">
        <f>IFERROR(J43/H43, 0)</f>
        <v>3.9561962641116366E-3</v>
      </c>
      <c r="L43" s="50">
        <f>_xlfn.RANK.EQ(K43, $K$2:$K$52, 0)</f>
        <v>42</v>
      </c>
      <c r="M43" s="30" t="s">
        <v>36</v>
      </c>
      <c r="N43" s="17">
        <v>11935200</v>
      </c>
      <c r="O43" s="18">
        <v>11934454.77</v>
      </c>
      <c r="P43" s="39">
        <f>N43-O43</f>
        <v>745.23000000044703</v>
      </c>
      <c r="Q43" s="54">
        <f>IFERROR(P43/N43, 0)</f>
        <v>6.2439674240938325E-5</v>
      </c>
      <c r="R43" s="50">
        <f>_xlfn.RANK.EQ(Q43, $Q$2:$Q$52, 0)</f>
        <v>42</v>
      </c>
    </row>
    <row r="44" spans="1:18" x14ac:dyDescent="0.45">
      <c r="A44" s="25" t="s">
        <v>60</v>
      </c>
      <c r="B44" s="17">
        <v>259100</v>
      </c>
      <c r="C44" s="42">
        <v>258322.43</v>
      </c>
      <c r="D44" s="52">
        <f>B44-C44</f>
        <v>777.57000000000698</v>
      </c>
      <c r="E44" s="54">
        <f>IFERROR(D44/B44, 0)</f>
        <v>3.0010420686993711E-3</v>
      </c>
      <c r="F44" s="51">
        <f>_xlfn.RANK.EQ(E44, $E$2:$E$52, 0)</f>
        <v>43</v>
      </c>
      <c r="G44" s="27" t="s">
        <v>47</v>
      </c>
      <c r="H44" s="17">
        <v>979671000</v>
      </c>
      <c r="I44" s="18">
        <v>977068513.48000002</v>
      </c>
      <c r="J44" s="41">
        <f>H44-I44</f>
        <v>2602486.5199999809</v>
      </c>
      <c r="K44" s="54">
        <f>IFERROR(J44/H44, 0)</f>
        <v>2.6564903115433454E-3</v>
      </c>
      <c r="L44" s="51">
        <f>_xlfn.RANK.EQ(K44, $K$2:$K$52, 0)</f>
        <v>43</v>
      </c>
      <c r="M44" s="29" t="s">
        <v>30</v>
      </c>
      <c r="N44" s="17">
        <v>7397200</v>
      </c>
      <c r="O44" s="18">
        <v>7397093</v>
      </c>
      <c r="P44" s="39">
        <f>N44-O44</f>
        <v>107</v>
      </c>
      <c r="Q44" s="54">
        <f>IFERROR(P44/N44, 0)</f>
        <v>1.4464932677229222E-5</v>
      </c>
      <c r="R44" s="48">
        <f>_xlfn.RANK.EQ(Q44, $Q$2:$Q$52, 0)</f>
        <v>43</v>
      </c>
    </row>
    <row r="45" spans="1:18" x14ac:dyDescent="0.45">
      <c r="A45" s="25" t="s">
        <v>56</v>
      </c>
      <c r="B45" s="17">
        <v>188593300</v>
      </c>
      <c r="C45" s="42">
        <v>188551675.67999899</v>
      </c>
      <c r="D45" s="52">
        <f>B45-C45</f>
        <v>41624.320001006126</v>
      </c>
      <c r="E45" s="54">
        <f>IFERROR(D45/B45, 0)</f>
        <v>2.2070943135841053E-4</v>
      </c>
      <c r="F45" s="50">
        <f>_xlfn.RANK.EQ(E45, $E$2:$E$52, 0)</f>
        <v>44</v>
      </c>
      <c r="G45" s="25" t="s">
        <v>20</v>
      </c>
      <c r="H45" s="17">
        <v>428500</v>
      </c>
      <c r="I45" s="18">
        <v>427758.64</v>
      </c>
      <c r="J45" s="41">
        <f>H45-I45</f>
        <v>741.35999999998603</v>
      </c>
      <c r="K45" s="54">
        <f>IFERROR(J45/H45, 0)</f>
        <v>1.7301283547257551E-3</v>
      </c>
      <c r="L45" s="50">
        <f>_xlfn.RANK.EQ(K45, $K$2:$K$52, 0)</f>
        <v>44</v>
      </c>
      <c r="M45" s="30" t="s">
        <v>43</v>
      </c>
      <c r="N45" s="17">
        <v>2889900</v>
      </c>
      <c r="O45" s="18">
        <v>2889864.67</v>
      </c>
      <c r="P45" s="39">
        <f>N45-O45</f>
        <v>35.330000000074506</v>
      </c>
      <c r="Q45" s="54">
        <f>IFERROR(P45/N45, 0)</f>
        <v>1.2225336516860273E-5</v>
      </c>
      <c r="R45" s="50">
        <f>_xlfn.RANK.EQ(Q45, $Q$2:$Q$52, 0)</f>
        <v>44</v>
      </c>
    </row>
    <row r="46" spans="1:18" x14ac:dyDescent="0.45">
      <c r="A46" s="25" t="s">
        <v>61</v>
      </c>
      <c r="B46" s="17">
        <v>70390700</v>
      </c>
      <c r="C46" s="42">
        <v>70378426.719999999</v>
      </c>
      <c r="D46" s="52">
        <f>B46-C46</f>
        <v>12273.280000001192</v>
      </c>
      <c r="E46" s="54">
        <f>IFERROR(D46/B46, 0)</f>
        <v>1.7435939690898361E-4</v>
      </c>
      <c r="F46" s="51">
        <f>_xlfn.RANK.EQ(E46, $E$2:$E$52, 0)</f>
        <v>45</v>
      </c>
      <c r="G46" s="27" t="s">
        <v>61</v>
      </c>
      <c r="H46" s="17">
        <v>73467000</v>
      </c>
      <c r="I46" s="18">
        <v>73442541.659999996</v>
      </c>
      <c r="J46" s="41">
        <f>H46-I46</f>
        <v>24458.340000003576</v>
      </c>
      <c r="K46" s="54">
        <f>IFERROR(J46/H46, 0)</f>
        <v>3.3291600310348285E-4</v>
      </c>
      <c r="L46" s="48">
        <f>_xlfn.RANK.EQ(K46, $K$2:$K$52, 0)</f>
        <v>45</v>
      </c>
      <c r="M46" s="29" t="s">
        <v>58</v>
      </c>
      <c r="N46" s="17">
        <v>31282200</v>
      </c>
      <c r="O46" s="18">
        <v>31282141.25</v>
      </c>
      <c r="P46" s="39">
        <f>N46-O46</f>
        <v>58.75</v>
      </c>
      <c r="Q46" s="54">
        <f>IFERROR(P46/N46, 0)</f>
        <v>1.8780648419868168E-6</v>
      </c>
      <c r="R46" s="48">
        <f>_xlfn.RANK.EQ(Q46, $Q$2:$Q$52, 0)</f>
        <v>45</v>
      </c>
    </row>
    <row r="47" spans="1:18" x14ac:dyDescent="0.45">
      <c r="A47" s="25" t="s">
        <v>34</v>
      </c>
      <c r="B47" s="17">
        <v>124385900</v>
      </c>
      <c r="C47" s="42">
        <v>124384360.159999</v>
      </c>
      <c r="D47" s="52">
        <f>B47-C47</f>
        <v>1539.8400010019541</v>
      </c>
      <c r="E47" s="54">
        <f>IFERROR(D47/B47, 0)</f>
        <v>1.2379538203300809E-5</v>
      </c>
      <c r="F47" s="50">
        <f>_xlfn.RANK.EQ(E47, $E$2:$E$52, 0)</f>
        <v>46</v>
      </c>
      <c r="G47" s="25" t="s">
        <v>30</v>
      </c>
      <c r="H47" s="17">
        <v>7352500</v>
      </c>
      <c r="I47" s="18">
        <v>7350464.0800000001</v>
      </c>
      <c r="J47" s="41">
        <f>H47-I47</f>
        <v>2035.9199999999255</v>
      </c>
      <c r="K47" s="54">
        <f>IFERROR(J47/H47, 0)</f>
        <v>2.769017341040361E-4</v>
      </c>
      <c r="L47" s="50">
        <f>_xlfn.RANK.EQ(K47, $K$2:$K$52, 0)</f>
        <v>46</v>
      </c>
      <c r="M47" s="30" t="s">
        <v>34</v>
      </c>
      <c r="N47" s="17">
        <v>130621400</v>
      </c>
      <c r="O47" s="18">
        <v>130621283.53999899</v>
      </c>
      <c r="P47" s="39">
        <f>N47-O47</f>
        <v>116.46000100672245</v>
      </c>
      <c r="Q47" s="54">
        <f>IFERROR(P47/N47, 0)</f>
        <v>8.9158438821450736E-7</v>
      </c>
      <c r="R47" s="50">
        <f>_xlfn.RANK.EQ(Q47, $Q$2:$Q$52, 0)</f>
        <v>46</v>
      </c>
    </row>
    <row r="48" spans="1:18" x14ac:dyDescent="0.45">
      <c r="A48" s="25" t="s">
        <v>25</v>
      </c>
      <c r="B48" s="17">
        <v>0</v>
      </c>
      <c r="C48" s="42">
        <v>0</v>
      </c>
      <c r="D48" s="52">
        <f>B48-C48</f>
        <v>0</v>
      </c>
      <c r="E48" s="54">
        <f>IFERROR(D48/B48, 0)</f>
        <v>0</v>
      </c>
      <c r="F48" s="51">
        <f>_xlfn.RANK.EQ(E48, $E$2:$E$52, 0)</f>
        <v>47</v>
      </c>
      <c r="G48" s="27" t="s">
        <v>34</v>
      </c>
      <c r="H48" s="17">
        <v>131849400</v>
      </c>
      <c r="I48" s="18">
        <v>131839624.37</v>
      </c>
      <c r="J48" s="41">
        <f>H48-I48</f>
        <v>9775.6299999952316</v>
      </c>
      <c r="K48" s="54">
        <f>IFERROR(J48/H48, 0)</f>
        <v>7.4142392760188761E-5</v>
      </c>
      <c r="L48" s="51">
        <f>_xlfn.RANK.EQ(K48, $K$2:$K$52, 0)</f>
        <v>47</v>
      </c>
      <c r="M48" s="29" t="s">
        <v>56</v>
      </c>
      <c r="N48" s="17">
        <v>199954600</v>
      </c>
      <c r="O48" s="18">
        <v>199954563.74999899</v>
      </c>
      <c r="P48" s="39">
        <f>N48-O48</f>
        <v>36.250001013278961</v>
      </c>
      <c r="Q48" s="54">
        <f>IFERROR(P48/N48, 0)</f>
        <v>1.8129115815929696E-7</v>
      </c>
      <c r="R48" s="48">
        <f>_xlfn.RANK.EQ(Q48, $Q$2:$Q$52, 0)</f>
        <v>47</v>
      </c>
    </row>
    <row r="49" spans="1:18" x14ac:dyDescent="0.45">
      <c r="A49" s="25" t="s">
        <v>41</v>
      </c>
      <c r="B49" s="17">
        <v>0</v>
      </c>
      <c r="C49" s="42">
        <v>0</v>
      </c>
      <c r="D49" s="52">
        <f>B49-C49</f>
        <v>0</v>
      </c>
      <c r="E49" s="54">
        <f>IFERROR(D49/B49, 0)</f>
        <v>0</v>
      </c>
      <c r="F49" s="50">
        <f>_xlfn.RANK.EQ(E49, $E$2:$E$52, 0)</f>
        <v>47</v>
      </c>
      <c r="G49" s="25" t="s">
        <v>25</v>
      </c>
      <c r="H49" s="17">
        <v>0</v>
      </c>
      <c r="I49" s="18">
        <v>0</v>
      </c>
      <c r="J49" s="41">
        <f>H49-I49</f>
        <v>0</v>
      </c>
      <c r="K49" s="54">
        <f>IFERROR(J49/H49, 0)</f>
        <v>0</v>
      </c>
      <c r="L49" s="50">
        <f>_xlfn.RANK.EQ(K49, $K$2:$K$52, 0)</f>
        <v>48</v>
      </c>
      <c r="M49" s="30" t="s">
        <v>41</v>
      </c>
      <c r="N49" s="17">
        <v>0</v>
      </c>
      <c r="O49" s="18">
        <v>0</v>
      </c>
      <c r="P49" s="39">
        <f>N49-O49</f>
        <v>0</v>
      </c>
      <c r="Q49" s="54">
        <f>IFERROR(P49/N49, 0)</f>
        <v>0</v>
      </c>
      <c r="R49" s="50">
        <f>_xlfn.RANK.EQ(Q49, $Q$2:$Q$52, 0)</f>
        <v>48</v>
      </c>
    </row>
    <row r="50" spans="1:18" x14ac:dyDescent="0.45">
      <c r="A50" s="25" t="s">
        <v>49</v>
      </c>
      <c r="B50" s="17">
        <v>0</v>
      </c>
      <c r="C50" s="42">
        <v>0</v>
      </c>
      <c r="D50" s="52">
        <f>B50-C50</f>
        <v>0</v>
      </c>
      <c r="E50" s="54">
        <f>IFERROR(D50/B50, 0)</f>
        <v>0</v>
      </c>
      <c r="F50" s="51">
        <f>_xlfn.RANK.EQ(E50, $E$2:$E$52, 0)</f>
        <v>47</v>
      </c>
      <c r="G50" s="27" t="s">
        <v>41</v>
      </c>
      <c r="H50" s="17">
        <v>0</v>
      </c>
      <c r="I50" s="18">
        <v>0</v>
      </c>
      <c r="J50" s="41">
        <f>H50-I50</f>
        <v>0</v>
      </c>
      <c r="K50" s="54">
        <f>IFERROR(J50/H50, 0)</f>
        <v>0</v>
      </c>
      <c r="L50" s="51">
        <f>_xlfn.RANK.EQ(K50, $K$2:$K$52, 0)</f>
        <v>48</v>
      </c>
      <c r="M50" s="29" t="s">
        <v>49</v>
      </c>
      <c r="N50" s="17">
        <v>0</v>
      </c>
      <c r="O50" s="18">
        <v>0</v>
      </c>
      <c r="P50" s="39">
        <f>N50-O50</f>
        <v>0</v>
      </c>
      <c r="Q50" s="54">
        <f>IFERROR(P50/N50, 0)</f>
        <v>0</v>
      </c>
      <c r="R50" s="51">
        <f>_xlfn.RANK.EQ(Q50, $Q$2:$Q$52, 0)</f>
        <v>48</v>
      </c>
    </row>
    <row r="51" spans="1:18" x14ac:dyDescent="0.45">
      <c r="A51" s="25" t="s">
        <v>64</v>
      </c>
      <c r="B51" s="17">
        <v>832600</v>
      </c>
      <c r="C51" s="42">
        <v>832600</v>
      </c>
      <c r="D51" s="52">
        <f>B51-C51</f>
        <v>0</v>
      </c>
      <c r="E51" s="54">
        <f>IFERROR(D51/B51, 0)</f>
        <v>0</v>
      </c>
      <c r="F51" s="50">
        <f>_xlfn.RANK.EQ(E51, $E$2:$E$52, 0)</f>
        <v>47</v>
      </c>
      <c r="G51" s="25" t="s">
        <v>49</v>
      </c>
      <c r="H51" s="17">
        <v>0</v>
      </c>
      <c r="I51" s="18">
        <v>0</v>
      </c>
      <c r="J51" s="41">
        <f>H51-I51</f>
        <v>0</v>
      </c>
      <c r="K51" s="54">
        <f>IFERROR(J51/H51, 0)</f>
        <v>0</v>
      </c>
      <c r="L51" s="50">
        <f>_xlfn.RANK.EQ(K51, $K$2:$K$52, 0)</f>
        <v>48</v>
      </c>
      <c r="M51" s="30" t="s">
        <v>63</v>
      </c>
      <c r="N51" s="17">
        <v>0</v>
      </c>
      <c r="O51" s="18">
        <v>0</v>
      </c>
      <c r="P51" s="39">
        <f>N51-O51</f>
        <v>0</v>
      </c>
      <c r="Q51" s="54">
        <f>IFERROR(P51/N51, 0)</f>
        <v>0</v>
      </c>
      <c r="R51" s="50">
        <f>_xlfn.RANK.EQ(Q51, $Q$2:$Q$52, 0)</f>
        <v>48</v>
      </c>
    </row>
    <row r="52" spans="1:18" x14ac:dyDescent="0.45">
      <c r="A52" s="25" t="s">
        <v>29</v>
      </c>
      <c r="B52" s="17">
        <v>156049100</v>
      </c>
      <c r="C52" s="42">
        <v>156545919.90000001</v>
      </c>
      <c r="D52" s="52">
        <f>B52-C52</f>
        <v>-496819.90000000596</v>
      </c>
      <c r="E52" s="54">
        <f>IFERROR(D52/B52, 0)</f>
        <v>-3.1837408866824991E-3</v>
      </c>
      <c r="F52" s="51">
        <f>_xlfn.RANK.EQ(E52, $E$2:$E$52, 0)</f>
        <v>51</v>
      </c>
      <c r="G52" s="27" t="s">
        <v>64</v>
      </c>
      <c r="H52" s="17">
        <v>859100</v>
      </c>
      <c r="I52" s="18">
        <v>859100</v>
      </c>
      <c r="J52" s="41">
        <f>H52-I52</f>
        <v>0</v>
      </c>
      <c r="K52" s="54">
        <f>IFERROR(J52/H52, 0)</f>
        <v>0</v>
      </c>
      <c r="L52" s="51">
        <f>_xlfn.RANK.EQ(K52, $K$2:$K$52, 0)</f>
        <v>48</v>
      </c>
      <c r="M52" s="29" t="s">
        <v>64</v>
      </c>
      <c r="N52" s="17">
        <v>843200</v>
      </c>
      <c r="O52" s="18">
        <v>843200</v>
      </c>
      <c r="P52" s="39">
        <f>N52-O52</f>
        <v>0</v>
      </c>
      <c r="Q52" s="54">
        <f>IFERROR(P52/N52, 0)</f>
        <v>0</v>
      </c>
      <c r="R52" s="51">
        <f>_xlfn.RANK.EQ(Q52, $Q$2:$Q$52, 0)</f>
        <v>48</v>
      </c>
    </row>
    <row r="54" spans="1:18" x14ac:dyDescent="0.45">
      <c r="A54" s="1" t="s">
        <v>67</v>
      </c>
    </row>
    <row r="55" spans="1:18" x14ac:dyDescent="0.45">
      <c r="A55" s="21" t="s">
        <v>0</v>
      </c>
      <c r="B55" s="33" t="s">
        <v>3</v>
      </c>
      <c r="C55" s="34" t="s">
        <v>8</v>
      </c>
      <c r="D55" s="37" t="s">
        <v>13</v>
      </c>
    </row>
    <row r="56" spans="1:18" x14ac:dyDescent="0.45">
      <c r="A56" s="44" t="s">
        <v>24</v>
      </c>
      <c r="B56" s="13">
        <f>VLOOKUP($A56, $A$1:$R$52, 2, FALSE) - VLOOKUP($A56, $A$1:$R$52, 3, FALSE)</f>
        <v>36209.630000000005</v>
      </c>
      <c r="C56" s="43">
        <f>VLOOKUP($A56, $G$1:$R$52, 2, FALSE) - VLOOKUP($A56, $G$1:$R$52, 3, FALSE)</f>
        <v>27292.159999999974</v>
      </c>
      <c r="D56" s="39">
        <f>VLOOKUP($A56, $M$1:$R$52, 2, FALSE) - VLOOKUP($A56, $M$1:$R$52, 3, FALSE)</f>
        <v>9181.0800000000163</v>
      </c>
    </row>
    <row r="57" spans="1:18" x14ac:dyDescent="0.45">
      <c r="A57" s="45" t="s">
        <v>25</v>
      </c>
      <c r="B57" s="13">
        <f>VLOOKUP($A57, $A$1:$R$52, 2, FALSE) - VLOOKUP($A57, $A$1:$R$52, 3, FALSE)</f>
        <v>0</v>
      </c>
      <c r="C57" s="43">
        <f>VLOOKUP($A57, $G$1:$R$52, 2, FALSE) - VLOOKUP($A57, $G$1:$R$52, 3, FALSE)</f>
        <v>0</v>
      </c>
      <c r="D57" s="39">
        <f>VLOOKUP($A57, $M$1:$R$52, 2, FALSE) - VLOOKUP($A57, $M$1:$R$52, 3, FALSE)</f>
        <v>311228.08999999997</v>
      </c>
    </row>
    <row r="58" spans="1:18" x14ac:dyDescent="0.45">
      <c r="A58" s="44" t="s">
        <v>32</v>
      </c>
      <c r="B58" s="13">
        <f>VLOOKUP($A58, $A$1:$R$52, 2, FALSE) - VLOOKUP($A58, $A$1:$R$52, 3, FALSE)</f>
        <v>149396.10000000987</v>
      </c>
      <c r="C58" s="43">
        <f>VLOOKUP($A58, $G$1:$R$52, 2, FALSE) - VLOOKUP($A58, $G$1:$R$52, 3, FALSE)</f>
        <v>189254.06000000006</v>
      </c>
      <c r="D58" s="39">
        <f>VLOOKUP($A58, $M$1:$R$52, 2, FALSE) - VLOOKUP($A58, $M$1:$R$52, 3, FALSE)</f>
        <v>374962.91000000015</v>
      </c>
    </row>
    <row r="59" spans="1:18" x14ac:dyDescent="0.45">
      <c r="A59" s="45" t="s">
        <v>38</v>
      </c>
      <c r="B59" s="13">
        <f>VLOOKUP($A59, $A$1:$R$52, 2, FALSE) - VLOOKUP($A59, $A$1:$R$52, 3, FALSE)</f>
        <v>12230.810000000056</v>
      </c>
      <c r="C59" s="43">
        <f>VLOOKUP($A59, $G$1:$R$52, 2, FALSE) - VLOOKUP($A59, $G$1:$R$52, 3, FALSE)</f>
        <v>45485.580000000075</v>
      </c>
      <c r="D59" s="39">
        <f>VLOOKUP($A59, $M$1:$R$52, 2, FALSE) - VLOOKUP($A59, $M$1:$R$52, 3, FALSE)</f>
        <v>72.879999999888241</v>
      </c>
    </row>
    <row r="60" spans="1:18" x14ac:dyDescent="0.45">
      <c r="A60" s="44" t="s">
        <v>39</v>
      </c>
      <c r="B60" s="13">
        <f>VLOOKUP($A60, $A$1:$R$52, 2, FALSE) - VLOOKUP($A60, $A$1:$R$52, 3, FALSE)</f>
        <v>4950.4699999999721</v>
      </c>
      <c r="C60" s="43">
        <f>VLOOKUP($A60, $G$1:$R$52, 2, FALSE) - VLOOKUP($A60, $G$1:$R$52, 3, FALSE)</f>
        <v>8005.7900000010268</v>
      </c>
      <c r="D60" s="39">
        <f>VLOOKUP($A60, $M$1:$R$52, 2, FALSE) - VLOOKUP($A60, $M$1:$R$52, 3, FALSE)</f>
        <v>1724.9000000000233</v>
      </c>
    </row>
    <row r="61" spans="1:18" x14ac:dyDescent="0.45">
      <c r="A61" s="45" t="s">
        <v>55</v>
      </c>
      <c r="B61" s="13">
        <f>VLOOKUP($A61, $A$1:$R$52, 2, FALSE) - VLOOKUP($A61, $A$1:$R$52, 3, FALSE)</f>
        <v>184239.79000001028</v>
      </c>
      <c r="C61" s="43">
        <f>VLOOKUP($A61, $G$1:$R$52, 2, FALSE) - VLOOKUP($A61, $G$1:$R$52, 3, FALSE)</f>
        <v>133456.33000001032</v>
      </c>
      <c r="D61" s="39">
        <f>VLOOKUP($A61, $M$1:$R$52, 2, FALSE) - VLOOKUP($A61, $M$1:$R$52, 3, FALSE)</f>
        <v>82077.349999999627</v>
      </c>
    </row>
    <row r="63" spans="1:18" x14ac:dyDescent="0.45">
      <c r="A63" s="5" t="s">
        <v>68</v>
      </c>
    </row>
    <row r="64" spans="1:18" x14ac:dyDescent="0.45">
      <c r="A64" s="21" t="s">
        <v>0</v>
      </c>
      <c r="B64" s="33" t="s">
        <v>3</v>
      </c>
      <c r="C64" s="34" t="s">
        <v>8</v>
      </c>
      <c r="D64" s="37" t="s">
        <v>13</v>
      </c>
    </row>
    <row r="65" spans="1:11" x14ac:dyDescent="0.45">
      <c r="A65" s="44" t="s">
        <v>24</v>
      </c>
      <c r="B65" s="13">
        <f>_xlfn.XLOOKUP($A65, $A$1:$A$52, $B$1:$B$52) - _xlfn.XLOOKUP($A65, $A$1:$A$52, $C$1:$C$52)</f>
        <v>36209.630000000005</v>
      </c>
      <c r="C65" s="43">
        <f>_xlfn.XLOOKUP($A65, $G$1:$G$52, $H$1:$H$52) - _xlfn.XLOOKUP($A65, $G$1:$G$52, $I$1:$I$52)</f>
        <v>27292.159999999974</v>
      </c>
      <c r="D65" s="39">
        <f>_xlfn.XLOOKUP($A65, $M$1:$M$52, $N$1:$N$52) - _xlfn.XLOOKUP($A65, $M$1:$M$52, $O$1:$O$52)</f>
        <v>9181.0800000000163</v>
      </c>
    </row>
    <row r="66" spans="1:11" x14ac:dyDescent="0.45">
      <c r="A66" s="45" t="s">
        <v>25</v>
      </c>
      <c r="B66" s="13">
        <f>_xlfn.XLOOKUP($A66, $A$1:$A$52, $B$1:$B$52) - _xlfn.XLOOKUP($A66, $A$1:$A$52, $C$1:$C$52)</f>
        <v>0</v>
      </c>
      <c r="C66" s="43">
        <f>_xlfn.XLOOKUP($A66, $G$1:$G$52, $H$1:$H$52) - _xlfn.XLOOKUP($A66, $G$1:$G$52, $I$1:$I$52)</f>
        <v>0</v>
      </c>
      <c r="D66" s="39">
        <f>_xlfn.XLOOKUP($A66, $M$1:$M$52, $N$1:$N$52) - _xlfn.XLOOKUP($A66, $M$1:$M$52, $O$1:$O$52)</f>
        <v>311228.08999999997</v>
      </c>
    </row>
    <row r="67" spans="1:11" x14ac:dyDescent="0.45">
      <c r="A67" s="44" t="s">
        <v>32</v>
      </c>
      <c r="B67" s="13">
        <f>_xlfn.XLOOKUP($A67, $A$1:$A$52, $B$1:$B$52) - _xlfn.XLOOKUP($A67, $A$1:$A$52, $C$1:$C$52)</f>
        <v>149396.10000000987</v>
      </c>
      <c r="C67" s="43">
        <f>_xlfn.XLOOKUP($A67, $G$1:$G$52, $H$1:$H$52) - _xlfn.XLOOKUP($A67, $G$1:$G$52, $I$1:$I$52)</f>
        <v>189254.06000000006</v>
      </c>
      <c r="D67" s="39">
        <f>_xlfn.XLOOKUP($A67, $M$1:$M$52, $N$1:$N$52) - _xlfn.XLOOKUP($A67, $M$1:$M$52, $O$1:$O$52)</f>
        <v>374962.91000000015</v>
      </c>
    </row>
    <row r="68" spans="1:11" x14ac:dyDescent="0.45">
      <c r="A68" s="45" t="s">
        <v>38</v>
      </c>
      <c r="B68" s="13">
        <f>_xlfn.XLOOKUP($A68, $A$1:$A$52, $B$1:$B$52) - _xlfn.XLOOKUP($A68, $A$1:$A$52, $C$1:$C$52)</f>
        <v>12230.810000000056</v>
      </c>
      <c r="C68" s="43">
        <f>_xlfn.XLOOKUP($A68, $G$1:$G$52, $H$1:$H$52) - _xlfn.XLOOKUP($A68, $G$1:$G$52, $I$1:$I$52)</f>
        <v>45485.580000000075</v>
      </c>
      <c r="D68" s="39">
        <f>_xlfn.XLOOKUP($A68, $M$1:$M$52, $N$1:$N$52) - _xlfn.XLOOKUP($A68, $M$1:$M$52, $O$1:$O$52)</f>
        <v>72.879999999888241</v>
      </c>
    </row>
    <row r="69" spans="1:11" x14ac:dyDescent="0.45">
      <c r="A69" s="44" t="s">
        <v>39</v>
      </c>
      <c r="B69" s="13">
        <f>_xlfn.XLOOKUP($A69, $A$1:$A$52, $B$1:$B$52) - _xlfn.XLOOKUP($A69, $A$1:$A$52, $C$1:$C$52)</f>
        <v>4950.4699999999721</v>
      </c>
      <c r="C69" s="43">
        <f>_xlfn.XLOOKUP($A69, $G$1:$G$52, $H$1:$H$52) - _xlfn.XLOOKUP($A69, $G$1:$G$52, $I$1:$I$52)</f>
        <v>8005.7900000010268</v>
      </c>
      <c r="D69" s="39">
        <f>_xlfn.XLOOKUP($A69, $M$1:$M$52, $N$1:$N$52) - _xlfn.XLOOKUP($A69, $M$1:$M$52, $O$1:$O$52)</f>
        <v>1724.9000000000233</v>
      </c>
      <c r="K69" s="16"/>
    </row>
    <row r="70" spans="1:11" x14ac:dyDescent="0.45">
      <c r="A70" s="45" t="s">
        <v>55</v>
      </c>
      <c r="B70" s="13">
        <f>_xlfn.XLOOKUP($A70, $A$1:$A$52, $B$1:$B$52) - _xlfn.XLOOKUP($A70, $A$1:$A$52, $C$1:$C$52)</f>
        <v>184239.79000001028</v>
      </c>
      <c r="C70" s="43">
        <f>_xlfn.XLOOKUP($A70, $G$1:$G$52, $H$1:$H$52) - _xlfn.XLOOKUP($A70, $G$1:$G$52, $I$1:$I$52)</f>
        <v>133456.33000001032</v>
      </c>
      <c r="D70" s="39">
        <f>_xlfn.XLOOKUP($A70, $M$1:$M$52, $N$1:$N$52) - _xlfn.XLOOKUP($A70, $M$1:$M$52, $O$1:$O$52)</f>
        <v>82077.349999999627</v>
      </c>
    </row>
    <row r="72" spans="1:11" x14ac:dyDescent="0.45">
      <c r="A72" s="5" t="s">
        <v>69</v>
      </c>
    </row>
    <row r="73" spans="1:11" x14ac:dyDescent="0.45">
      <c r="A73" s="21" t="s">
        <v>0</v>
      </c>
      <c r="B73" s="33" t="s">
        <v>3</v>
      </c>
      <c r="C73" s="34" t="s">
        <v>8</v>
      </c>
      <c r="D73" s="37" t="s">
        <v>13</v>
      </c>
    </row>
    <row r="74" spans="1:11" x14ac:dyDescent="0.45">
      <c r="A74" s="44" t="s">
        <v>24</v>
      </c>
      <c r="B74" s="13">
        <f>INDEX($B$1:$B$52, MATCH(A74, $A$1:$A$52, 0))- INDEX($C$1:$C$52, MATCH(A74, $A$1:$A$52, 0))</f>
        <v>36209.630000000005</v>
      </c>
      <c r="C74" s="43">
        <f>INDEX($H$1:$H$52, MATCH(A74, $G$1:$G$52, 0))- INDEX($I$1:$I$52, MATCH(A74, $G$1:$G$52, 0))</f>
        <v>27292.159999999974</v>
      </c>
      <c r="D74" s="39">
        <f>INDEX($N$1:$N$52, MATCH(A74, $M$1:$M$52, 0))- INDEX($O$1:$O$52, MATCH(A74, $M$1:$M$52, 0))</f>
        <v>9181.0800000000163</v>
      </c>
    </row>
    <row r="75" spans="1:11" x14ac:dyDescent="0.45">
      <c r="A75" s="45" t="s">
        <v>25</v>
      </c>
      <c r="B75" s="13">
        <f>INDEX($B$1:$B$52, MATCH(A75, $A$1:$A$52, 0))- INDEX($C$1:$C$52, MATCH(A75, $A$1:$A$52, 0))</f>
        <v>0</v>
      </c>
      <c r="C75" s="43">
        <f t="shared" ref="C75:C79" si="0">INDEX($H$1:$H$52, MATCH(A75, $G$1:$G$52, 0))- INDEX($I$1:$I$52, MATCH(A75, $G$1:$G$52, 0))</f>
        <v>0</v>
      </c>
      <c r="D75" s="39">
        <f t="shared" ref="D75:D79" si="1">INDEX($N$1:$N$52, MATCH(A75, $M$1:$M$52, 0))- INDEX($O$1:$O$52, MATCH(A75, $M$1:$M$52, 0))</f>
        <v>311228.08999999997</v>
      </c>
    </row>
    <row r="76" spans="1:11" x14ac:dyDescent="0.45">
      <c r="A76" s="44" t="s">
        <v>32</v>
      </c>
      <c r="B76" s="13">
        <f>INDEX($B$1:$B$52, MATCH(A76, $A$1:$A$52, 0))- INDEX($C$1:$C$52, MATCH(A76, $A$1:$A$52, 0))</f>
        <v>149396.10000000987</v>
      </c>
      <c r="C76" s="43">
        <f t="shared" si="0"/>
        <v>189254.06000000006</v>
      </c>
      <c r="D76" s="39">
        <f t="shared" si="1"/>
        <v>374962.91000000015</v>
      </c>
    </row>
    <row r="77" spans="1:11" x14ac:dyDescent="0.45">
      <c r="A77" s="45" t="s">
        <v>38</v>
      </c>
      <c r="B77" s="13">
        <f>INDEX($B$1:$B$52, MATCH(A77, $A$1:$A$52, 0))- INDEX($C$1:$C$52, MATCH(A77, $A$1:$A$52, 0))</f>
        <v>12230.810000000056</v>
      </c>
      <c r="C77" s="43">
        <f t="shared" si="0"/>
        <v>45485.580000000075</v>
      </c>
      <c r="D77" s="39">
        <f t="shared" si="1"/>
        <v>72.879999999888241</v>
      </c>
    </row>
    <row r="78" spans="1:11" x14ac:dyDescent="0.45">
      <c r="A78" s="44" t="s">
        <v>39</v>
      </c>
      <c r="B78" s="13">
        <f>INDEX($B$1:$B$52, MATCH(A78, $A$1:$A$52, 0))- INDEX($C$1:$C$52, MATCH(A78, $A$1:$A$52, 0))</f>
        <v>4950.4699999999721</v>
      </c>
      <c r="C78" s="43">
        <f t="shared" si="0"/>
        <v>8005.7900000010268</v>
      </c>
      <c r="D78" s="39">
        <f t="shared" si="1"/>
        <v>1724.9000000000233</v>
      </c>
    </row>
    <row r="79" spans="1:11" x14ac:dyDescent="0.45">
      <c r="A79" s="45" t="s">
        <v>55</v>
      </c>
      <c r="B79" s="13">
        <f>INDEX($B$1:$B$52, MATCH(A79, $A$1:$A$52, 0))- INDEX($C$1:$C$52, MATCH(A79, $A$1:$A$52, 0))</f>
        <v>184239.79000001028</v>
      </c>
      <c r="C79" s="43">
        <f t="shared" si="0"/>
        <v>133456.33000001032</v>
      </c>
      <c r="D79" s="39">
        <f t="shared" si="1"/>
        <v>82077.349999999627</v>
      </c>
    </row>
    <row r="81" spans="1:7" x14ac:dyDescent="0.45">
      <c r="A81" s="5" t="s">
        <v>70</v>
      </c>
    </row>
    <row r="82" spans="1:7" x14ac:dyDescent="0.45">
      <c r="A82" s="21" t="s">
        <v>0</v>
      </c>
      <c r="B82" s="9" t="s">
        <v>42</v>
      </c>
      <c r="C82" s="9"/>
    </row>
    <row r="83" spans="1:7" x14ac:dyDescent="0.45">
      <c r="A83" s="11"/>
      <c r="B83" s="38" t="s">
        <v>71</v>
      </c>
      <c r="C83" s="31" t="s">
        <v>72</v>
      </c>
    </row>
    <row r="84" spans="1:7" x14ac:dyDescent="0.45">
      <c r="A84" s="33" t="s">
        <v>73</v>
      </c>
      <c r="B84" s="14">
        <f>INDEX($B$2:$B$52, MATCH($B$82, $A$2:$A$52, 0))</f>
        <v>1382900</v>
      </c>
      <c r="C84" s="15">
        <f>INDEX($C$2:$C$52, MATCH($B$82, $A$2:$A$52, 0))</f>
        <v>1250442.02</v>
      </c>
      <c r="D84" s="10"/>
    </row>
    <row r="85" spans="1:7" x14ac:dyDescent="0.45">
      <c r="A85" s="35" t="s">
        <v>74</v>
      </c>
      <c r="B85" s="14">
        <f>INDEX($H$2:$H$52, MATCH($B$82, $A$2:$A$52, 0))</f>
        <v>1294400</v>
      </c>
      <c r="C85" s="15">
        <f>INDEX($I$2:$I$52, MATCH($B$82, $A$2:$A$52, 0))</f>
        <v>1114242.27999999</v>
      </c>
    </row>
    <row r="86" spans="1:7" x14ac:dyDescent="0.45">
      <c r="A86" s="37" t="s">
        <v>75</v>
      </c>
      <c r="B86" s="14">
        <f>INDEX($N$2:$N$52, MATCH($B$82, $A$2:$A$52, 0))</f>
        <v>2910600</v>
      </c>
      <c r="C86" s="15">
        <f>INDEX($O$2:$O$52, MATCH($B$82, $A$2:$A$52, 0))</f>
        <v>2535637.09</v>
      </c>
    </row>
    <row r="88" spans="1:7" x14ac:dyDescent="0.45">
      <c r="A88" s="5" t="s">
        <v>76</v>
      </c>
    </row>
    <row r="89" spans="1:7" x14ac:dyDescent="0.45">
      <c r="A89" t="s">
        <v>77</v>
      </c>
      <c r="B89" s="5">
        <v>1</v>
      </c>
      <c r="C89" s="5"/>
      <c r="D89" s="5">
        <v>2</v>
      </c>
      <c r="E89" s="5"/>
      <c r="F89" s="5">
        <v>3</v>
      </c>
    </row>
    <row r="90" spans="1:7" x14ac:dyDescent="0.45">
      <c r="B90" s="6" t="s">
        <v>0</v>
      </c>
      <c r="C90" s="6" t="s">
        <v>78</v>
      </c>
      <c r="D90" s="6" t="s">
        <v>0</v>
      </c>
      <c r="E90" s="6" t="s">
        <v>78</v>
      </c>
      <c r="F90" s="6" t="s">
        <v>0</v>
      </c>
      <c r="G90" s="6" t="s">
        <v>78</v>
      </c>
    </row>
    <row r="91" spans="1:7" x14ac:dyDescent="0.45">
      <c r="A91" s="32" t="s">
        <v>73</v>
      </c>
      <c r="C91" s="4"/>
      <c r="E91" s="4"/>
      <c r="G91" s="4"/>
    </row>
    <row r="92" spans="1:7" x14ac:dyDescent="0.45">
      <c r="A92" s="40" t="s">
        <v>74</v>
      </c>
      <c r="C92" s="4"/>
      <c r="E92" s="4"/>
      <c r="G92" s="4"/>
    </row>
    <row r="93" spans="1:7" x14ac:dyDescent="0.45">
      <c r="A93" s="36" t="s">
        <v>75</v>
      </c>
      <c r="C93" s="4"/>
      <c r="E93" s="4"/>
      <c r="G93" s="4"/>
    </row>
    <row r="95" spans="1:7" x14ac:dyDescent="0.45">
      <c r="A95" s="5" t="s">
        <v>79</v>
      </c>
    </row>
    <row r="96" spans="1:7" x14ac:dyDescent="0.45">
      <c r="A96" t="s">
        <v>77</v>
      </c>
      <c r="B96" s="5">
        <v>1</v>
      </c>
      <c r="C96" s="5"/>
      <c r="D96" s="5">
        <v>2</v>
      </c>
      <c r="E96" s="5"/>
      <c r="F96" s="5">
        <v>3</v>
      </c>
    </row>
    <row r="97" spans="1:9" x14ac:dyDescent="0.45">
      <c r="B97" s="6" t="s">
        <v>0</v>
      </c>
      <c r="C97" s="6" t="s">
        <v>78</v>
      </c>
      <c r="D97" s="6" t="s">
        <v>0</v>
      </c>
      <c r="E97" s="6" t="s">
        <v>78</v>
      </c>
      <c r="F97" s="6" t="s">
        <v>0</v>
      </c>
      <c r="G97" s="6" t="s">
        <v>78</v>
      </c>
    </row>
    <row r="98" spans="1:9" x14ac:dyDescent="0.45">
      <c r="A98" s="32" t="s">
        <v>73</v>
      </c>
      <c r="C98" s="3"/>
      <c r="E98" s="3"/>
      <c r="G98" s="3"/>
      <c r="I98" s="3"/>
    </row>
    <row r="99" spans="1:9" x14ac:dyDescent="0.45">
      <c r="A99" s="40" t="s">
        <v>74</v>
      </c>
      <c r="C99" s="3"/>
      <c r="E99" s="3"/>
      <c r="G99" s="3"/>
      <c r="I99" s="3"/>
    </row>
    <row r="100" spans="1:9" x14ac:dyDescent="0.45">
      <c r="A100" s="36" t="s">
        <v>75</v>
      </c>
      <c r="C100" s="3"/>
      <c r="E100" s="3"/>
      <c r="G100" s="3"/>
      <c r="I100" s="3"/>
    </row>
  </sheetData>
  <sortState xmlns:xlrd2="http://schemas.microsoft.com/office/spreadsheetml/2017/richdata2" ref="M2:R52">
    <sortCondition ref="R2:R52"/>
  </sortState>
  <conditionalFormatting sqref="B82">
    <cfRule type="containsText" dxfId="0" priority="1" operator="containsText" text="Department">
      <formula>NOT(ISERROR(SEARCH("Department",B82)))</formula>
    </cfRule>
  </conditionalFormatting>
  <dataValidations count="2">
    <dataValidation type="list" allowBlank="1" showInputMessage="1" showErrorMessage="1" sqref="B82" xr:uid="{0ECE0BAD-DC74-4E7B-8842-0609702F3664}">
      <formula1>$A$2:$A$52</formula1>
    </dataValidation>
    <dataValidation allowBlank="1" showInputMessage="1" showErrorMessage="1" sqref="B83" xr:uid="{1248789C-8354-428B-8B98-C97B02054C67}"/>
  </dataValidations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99AC6-F6B8-4A26-96BE-D02EE21B4B6C}">
  <dimension ref="A1:B10"/>
  <sheetViews>
    <sheetView workbookViewId="0">
      <selection activeCell="B14" sqref="B14"/>
    </sheetView>
  </sheetViews>
  <sheetFormatPr defaultRowHeight="14.25" x14ac:dyDescent="0.45"/>
  <cols>
    <col min="1" max="1" width="12.86328125" bestFit="1" customWidth="1"/>
    <col min="2" max="2" width="52.73046875" bestFit="1" customWidth="1"/>
  </cols>
  <sheetData>
    <row r="1" spans="1:2" x14ac:dyDescent="0.45">
      <c r="A1" s="1" t="s">
        <v>0</v>
      </c>
      <c r="B1" s="2" t="s">
        <v>80</v>
      </c>
    </row>
    <row r="2" spans="1:2" x14ac:dyDescent="0.45">
      <c r="A2" s="1" t="s">
        <v>1</v>
      </c>
      <c r="B2" s="2" t="s">
        <v>81</v>
      </c>
    </row>
    <row r="3" spans="1:2" x14ac:dyDescent="0.45">
      <c r="A3" s="1" t="s">
        <v>2</v>
      </c>
      <c r="B3" s="2" t="s">
        <v>82</v>
      </c>
    </row>
    <row r="4" spans="1:2" x14ac:dyDescent="0.45">
      <c r="A4" s="1" t="s">
        <v>3</v>
      </c>
      <c r="B4" s="2" t="s">
        <v>83</v>
      </c>
    </row>
    <row r="5" spans="1:2" x14ac:dyDescent="0.45">
      <c r="A5" s="1" t="s">
        <v>6</v>
      </c>
      <c r="B5" s="2" t="s">
        <v>84</v>
      </c>
    </row>
    <row r="6" spans="1:2" x14ac:dyDescent="0.45">
      <c r="A6" s="1" t="s">
        <v>7</v>
      </c>
      <c r="B6" s="2" t="s">
        <v>85</v>
      </c>
    </row>
    <row r="7" spans="1:2" x14ac:dyDescent="0.45">
      <c r="A7" s="1" t="s">
        <v>8</v>
      </c>
      <c r="B7" s="2" t="s">
        <v>86</v>
      </c>
    </row>
    <row r="8" spans="1:2" x14ac:dyDescent="0.45">
      <c r="A8" s="1" t="s">
        <v>11</v>
      </c>
      <c r="B8" s="2" t="s">
        <v>87</v>
      </c>
    </row>
    <row r="9" spans="1:2" x14ac:dyDescent="0.45">
      <c r="A9" s="1" t="s">
        <v>12</v>
      </c>
      <c r="B9" s="2" t="s">
        <v>88</v>
      </c>
    </row>
    <row r="10" spans="1:2" x14ac:dyDescent="0.45">
      <c r="A10" s="1" t="s">
        <v>13</v>
      </c>
      <c r="B10" s="2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metro_budget</vt:lpstr>
      <vt:lpstr>data_dictionary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Sean Fahey</cp:lastModifiedBy>
  <cp:revision/>
  <dcterms:created xsi:type="dcterms:W3CDTF">2020-02-26T17:00:38Z</dcterms:created>
  <dcterms:modified xsi:type="dcterms:W3CDTF">2025-01-24T05:13:04Z</dcterms:modified>
  <cp:category/>
  <cp:contentStatus/>
</cp:coreProperties>
</file>