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c846acf3a689a6/Documents/DA15/Excel/lookups-exercise-Camidu17/"/>
    </mc:Choice>
  </mc:AlternateContent>
  <xr:revisionPtr revIDLastSave="228" documentId="8_{19ED61FC-0AAB-4DAC-83F6-00D6AC42053B}" xr6:coauthVersionLast="47" xr6:coauthVersionMax="47" xr10:uidLastSave="{D866F687-05B2-4CB6-A933-6B8C849018F8}"/>
  <bookViews>
    <workbookView xWindow="-108" yWindow="-108" windowWidth="24792" windowHeight="1521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8" i="1" l="1"/>
  <c r="I67" i="1"/>
  <c r="H68" i="1"/>
  <c r="H67" i="1"/>
  <c r="D57" i="1"/>
  <c r="D58" i="1"/>
  <c r="D59" i="1"/>
  <c r="D60" i="1"/>
  <c r="D61" i="1"/>
  <c r="D56" i="1"/>
  <c r="C57" i="1"/>
  <c r="C58" i="1"/>
  <c r="C59" i="1"/>
  <c r="C60" i="1"/>
  <c r="C61" i="1"/>
  <c r="C56" i="1"/>
  <c r="B56" i="1"/>
  <c r="B57" i="1"/>
  <c r="B59" i="1"/>
  <c r="B60" i="1"/>
  <c r="B61" i="1"/>
  <c r="G56" i="1"/>
  <c r="H56" i="1"/>
  <c r="G57" i="1"/>
  <c r="H57" i="1"/>
  <c r="G58" i="1"/>
  <c r="H58" i="1"/>
  <c r="G59" i="1"/>
  <c r="H59" i="1"/>
  <c r="G60" i="1"/>
  <c r="H60" i="1"/>
  <c r="G61" i="1"/>
  <c r="H61" i="1"/>
  <c r="F57" i="1"/>
  <c r="F58" i="1"/>
  <c r="F59" i="1"/>
  <c r="F60" i="1"/>
  <c r="F61" i="1"/>
  <c r="F56" i="1"/>
  <c r="C84" i="1"/>
  <c r="C85" i="1"/>
  <c r="C86" i="1"/>
  <c r="B85" i="1"/>
  <c r="B86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N3" i="1"/>
  <c r="N4" i="1"/>
  <c r="N5" i="1"/>
  <c r="N6" i="1"/>
  <c r="O6" i="1" s="1"/>
  <c r="N7" i="1"/>
  <c r="O7" i="1" s="1"/>
  <c r="N8" i="1"/>
  <c r="O8" i="1" s="1"/>
  <c r="N9" i="1"/>
  <c r="O9" i="1" s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O22" i="1" s="1"/>
  <c r="N23" i="1"/>
  <c r="O23" i="1" s="1"/>
  <c r="N24" i="1"/>
  <c r="N25" i="1"/>
  <c r="N26" i="1"/>
  <c r="N27" i="1"/>
  <c r="N28" i="1"/>
  <c r="N29" i="1"/>
  <c r="N30" i="1"/>
  <c r="N31" i="1"/>
  <c r="N32" i="1"/>
  <c r="N33" i="1"/>
  <c r="O33" i="1" s="1"/>
  <c r="N34" i="1"/>
  <c r="N35" i="1"/>
  <c r="N36" i="1"/>
  <c r="O36" i="1" s="1"/>
  <c r="N37" i="1"/>
  <c r="N38" i="1"/>
  <c r="N39" i="1"/>
  <c r="N40" i="1"/>
  <c r="N41" i="1"/>
  <c r="N42" i="1"/>
  <c r="N43" i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P49" i="1" s="1"/>
  <c r="N50" i="1"/>
  <c r="O50" i="1" s="1"/>
  <c r="N51" i="1"/>
  <c r="O51" i="1" s="1"/>
  <c r="N52" i="1"/>
  <c r="I3" i="1"/>
  <c r="I4" i="1"/>
  <c r="I5" i="1"/>
  <c r="I6" i="1"/>
  <c r="I7" i="1"/>
  <c r="J7" i="1" s="1"/>
  <c r="I8" i="1"/>
  <c r="J8" i="1" s="1"/>
  <c r="I9" i="1"/>
  <c r="I10" i="1"/>
  <c r="I11" i="1"/>
  <c r="I12" i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I25" i="1"/>
  <c r="I26" i="1"/>
  <c r="J26" i="1" s="1"/>
  <c r="I27" i="1"/>
  <c r="J27" i="1" s="1"/>
  <c r="K27" i="1" s="1"/>
  <c r="I28" i="1"/>
  <c r="I29" i="1"/>
  <c r="I30" i="1"/>
  <c r="I31" i="1"/>
  <c r="I32" i="1"/>
  <c r="I33" i="1"/>
  <c r="I34" i="1"/>
  <c r="I35" i="1"/>
  <c r="I36" i="1"/>
  <c r="I37" i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I51" i="1"/>
  <c r="I52" i="1"/>
  <c r="D3" i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D11" i="1"/>
  <c r="D12" i="1"/>
  <c r="E12" i="1" s="1"/>
  <c r="D13" i="1"/>
  <c r="E13" i="1" s="1"/>
  <c r="D14" i="1"/>
  <c r="E14" i="1" s="1"/>
  <c r="D15" i="1"/>
  <c r="D16" i="1"/>
  <c r="D17" i="1"/>
  <c r="E17" i="1" s="1"/>
  <c r="D18" i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D26" i="1"/>
  <c r="D27" i="1"/>
  <c r="D28" i="1"/>
  <c r="D29" i="1"/>
  <c r="D30" i="1"/>
  <c r="D31" i="1"/>
  <c r="E31" i="1" s="1"/>
  <c r="D32" i="1"/>
  <c r="E32" i="1" s="1"/>
  <c r="D33" i="1"/>
  <c r="E33" i="1" s="1"/>
  <c r="D34" i="1"/>
  <c r="E34" i="1" s="1"/>
  <c r="D35" i="1"/>
  <c r="E35" i="1" s="1"/>
  <c r="F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O3" i="1"/>
  <c r="O4" i="1"/>
  <c r="O5" i="1"/>
  <c r="O12" i="1"/>
  <c r="O13" i="1"/>
  <c r="O14" i="1"/>
  <c r="O15" i="1"/>
  <c r="O16" i="1"/>
  <c r="O17" i="1"/>
  <c r="O18" i="1"/>
  <c r="O19" i="1"/>
  <c r="O20" i="1"/>
  <c r="O21" i="1"/>
  <c r="O25" i="1"/>
  <c r="O26" i="1"/>
  <c r="O27" i="1"/>
  <c r="P27" i="1" s="1"/>
  <c r="O28" i="1"/>
  <c r="O29" i="1"/>
  <c r="O30" i="1"/>
  <c r="O31" i="1"/>
  <c r="O32" i="1"/>
  <c r="O34" i="1"/>
  <c r="O35" i="1"/>
  <c r="P35" i="1" s="1"/>
  <c r="O37" i="1"/>
  <c r="O38" i="1"/>
  <c r="O39" i="1"/>
  <c r="O40" i="1"/>
  <c r="O41" i="1"/>
  <c r="O42" i="1"/>
  <c r="O43" i="1"/>
  <c r="O52" i="1"/>
  <c r="O2" i="1"/>
  <c r="J3" i="1"/>
  <c r="J4" i="1"/>
  <c r="J5" i="1"/>
  <c r="J6" i="1"/>
  <c r="J9" i="1"/>
  <c r="J12" i="1"/>
  <c r="J28" i="1"/>
  <c r="J29" i="1"/>
  <c r="J30" i="1"/>
  <c r="J31" i="1"/>
  <c r="J32" i="1"/>
  <c r="J33" i="1"/>
  <c r="J34" i="1"/>
  <c r="J35" i="1"/>
  <c r="K35" i="1" s="1"/>
  <c r="J36" i="1"/>
  <c r="J37" i="1"/>
  <c r="J50" i="1"/>
  <c r="J51" i="1"/>
  <c r="J52" i="1"/>
  <c r="I2" i="1"/>
  <c r="J2" i="1" s="1"/>
  <c r="E15" i="1"/>
  <c r="E16" i="1"/>
  <c r="E3" i="1"/>
  <c r="E25" i="1"/>
  <c r="E26" i="1"/>
  <c r="E27" i="1"/>
  <c r="F27" i="1" s="1"/>
  <c r="E28" i="1"/>
  <c r="E29" i="1"/>
  <c r="E30" i="1"/>
  <c r="N2" i="1"/>
  <c r="K23" i="1" l="1"/>
  <c r="P7" i="1"/>
  <c r="P33" i="1"/>
  <c r="P4" i="1"/>
  <c r="P23" i="1"/>
  <c r="K31" i="1"/>
  <c r="P44" i="1"/>
  <c r="K30" i="1"/>
  <c r="O11" i="1"/>
  <c r="K12" i="1"/>
  <c r="K38" i="1"/>
  <c r="K17" i="1"/>
  <c r="K39" i="1"/>
  <c r="K18" i="1"/>
  <c r="K40" i="1"/>
  <c r="K19" i="1"/>
  <c r="K41" i="1"/>
  <c r="K20" i="1"/>
  <c r="O10" i="1"/>
  <c r="P10" i="1" s="1"/>
  <c r="J25" i="1"/>
  <c r="K25" i="1" s="1"/>
  <c r="K33" i="1"/>
  <c r="P34" i="1"/>
  <c r="P46" i="1"/>
  <c r="K32" i="1"/>
  <c r="P2" i="1"/>
  <c r="K5" i="1"/>
  <c r="P36" i="1"/>
  <c r="F44" i="1"/>
  <c r="P41" i="1"/>
  <c r="P12" i="1"/>
  <c r="K26" i="1"/>
  <c r="P38" i="1"/>
  <c r="P37" i="1"/>
  <c r="P48" i="1"/>
  <c r="P3" i="1"/>
  <c r="P26" i="1"/>
  <c r="P50" i="1"/>
  <c r="K6" i="1"/>
  <c r="P25" i="1"/>
  <c r="P20" i="1"/>
  <c r="P14" i="1"/>
  <c r="J24" i="1"/>
  <c r="P39" i="1"/>
  <c r="K36" i="1"/>
  <c r="K34" i="1"/>
  <c r="P5" i="1"/>
  <c r="P47" i="1"/>
  <c r="J11" i="1"/>
  <c r="K11" i="1" s="1"/>
  <c r="J10" i="1"/>
  <c r="K50" i="1" s="1"/>
  <c r="O24" i="1"/>
  <c r="E11" i="1"/>
  <c r="F11" i="1" s="1"/>
  <c r="E10" i="1"/>
  <c r="E41" i="1"/>
  <c r="E18" i="1"/>
  <c r="F18" i="1" s="1"/>
  <c r="F26" i="1" l="1"/>
  <c r="F23" i="1"/>
  <c r="F10" i="1"/>
  <c r="F40" i="1"/>
  <c r="F33" i="1"/>
  <c r="P52" i="1"/>
  <c r="K43" i="1"/>
  <c r="F5" i="1"/>
  <c r="P42" i="1"/>
  <c r="P9" i="1"/>
  <c r="F16" i="1"/>
  <c r="F17" i="1"/>
  <c r="F28" i="1"/>
  <c r="F48" i="1"/>
  <c r="K45" i="1"/>
  <c r="F49" i="1"/>
  <c r="K9" i="1"/>
  <c r="P8" i="1"/>
  <c r="P24" i="1"/>
  <c r="P40" i="1"/>
  <c r="F29" i="1"/>
  <c r="K37" i="1"/>
  <c r="F19" i="1"/>
  <c r="P15" i="1"/>
  <c r="P11" i="1"/>
  <c r="K46" i="1"/>
  <c r="F6" i="1"/>
  <c r="P13" i="1"/>
  <c r="K13" i="1"/>
  <c r="K52" i="1"/>
  <c r="K44" i="1"/>
  <c r="K24" i="1"/>
  <c r="F50" i="1"/>
  <c r="F30" i="1"/>
  <c r="F42" i="1"/>
  <c r="P31" i="1"/>
  <c r="F3" i="1"/>
  <c r="F41" i="1"/>
  <c r="F46" i="1"/>
  <c r="F25" i="1"/>
  <c r="F12" i="1"/>
  <c r="F24" i="1"/>
  <c r="F32" i="1"/>
  <c r="F34" i="1"/>
  <c r="F13" i="1"/>
  <c r="F47" i="1"/>
  <c r="K47" i="1"/>
  <c r="F37" i="1"/>
  <c r="P19" i="1"/>
  <c r="P32" i="1"/>
  <c r="K49" i="1"/>
  <c r="K14" i="1"/>
  <c r="K51" i="1"/>
  <c r="F7" i="1"/>
  <c r="F45" i="1"/>
  <c r="F31" i="1"/>
  <c r="K10" i="1"/>
  <c r="K3" i="1"/>
  <c r="K4" i="1"/>
  <c r="K21" i="1"/>
  <c r="K22" i="1"/>
  <c r="K48" i="1"/>
  <c r="F51" i="1"/>
  <c r="F20" i="1"/>
  <c r="F8" i="1"/>
  <c r="P16" i="1"/>
  <c r="P21" i="1"/>
  <c r="P29" i="1"/>
  <c r="F43" i="1"/>
  <c r="F38" i="1"/>
  <c r="P17" i="1"/>
  <c r="F52" i="1"/>
  <c r="P43" i="1"/>
  <c r="P51" i="1"/>
  <c r="P6" i="1"/>
  <c r="F14" i="1"/>
  <c r="K15" i="1"/>
  <c r="F21" i="1"/>
  <c r="P22" i="1"/>
  <c r="K16" i="1"/>
  <c r="F36" i="1"/>
  <c r="P28" i="1"/>
  <c r="F22" i="1"/>
  <c r="F39" i="1"/>
  <c r="P18" i="1"/>
  <c r="F9" i="1"/>
  <c r="K2" i="1"/>
  <c r="K28" i="1"/>
  <c r="F15" i="1"/>
  <c r="F4" i="1"/>
  <c r="K8" i="1"/>
  <c r="F2" i="1"/>
  <c r="K7" i="1"/>
  <c r="P45" i="1"/>
  <c r="K42" i="1"/>
  <c r="K29" i="1"/>
  <c r="P30" i="1"/>
</calcChain>
</file>

<file path=xl/sharedStrings.xml><?xml version="1.0" encoding="utf-8"?>
<sst xmlns="http://schemas.openxmlformats.org/spreadsheetml/2006/main" count="154" uniqueCount="91">
  <si>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</si>
  <si>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</si>
  <si>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</si>
  <si>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</si>
  <si>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</si>
  <si>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</si>
  <si>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</si>
  <si>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</si>
  <si>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</si>
  <si>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</si>
  <si>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</si>
  <si>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</si>
  <si>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</si>
  <si>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</si>
  <si>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</si>
  <si>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</si>
  <si>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</si>
  <si>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</si>
  <si>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</si>
  <si>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</si>
  <si>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</si>
  <si>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</si>
  <si>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</si>
  <si>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</si>
  <si>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</si>
  <si>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</si>
  <si>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</si>
  <si>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</si>
  <si>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</si>
  <si>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</si>
  <si>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</si>
  <si>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</si>
  <si>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</si>
  <si>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</si>
  <si>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</si>
  <si>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</si>
  <si>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</si>
  <si>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</si>
  <si>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</si>
  <si>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</si>
  <si>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</si>
  <si>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</si>
  <si>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</si>
  <si>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</si>
  <si>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</si>
  <si>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</si>
  <si>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</si>
  <si>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</si>
  <si>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</si>
  <si>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</si>
  <si>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</si>
  <si>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</si>
  <si>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</si>
  <si>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</si>
  <si>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</si>
  <si>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</si>
  <si>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</si>
  <si>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</si>
  <si>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</si>
  <si>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</si>
  <si>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</si>
  <si>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</si>
  <si>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</si>
  <si>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</si>
  <si>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</si>
  <si>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</si>
  <si>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</si>
  <si>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</si>
  <si>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</si>
  <si>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</si>
  <si>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</si>
  <si>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</si>
  <si>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</si>
  <si>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</si>
  <si>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</si>
  <si>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</si>
  <si>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</si>
  <si>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</si>
  <si>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</si>
  <si>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</si>
  <si>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</si>
  <si>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</si>
  <si>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</si>
  <si>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</si>
  <si>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</si>
  <si>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</si>
  <si>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</si>
  <si>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</si>
  <si>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</si>
  <si>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</si>
  <si>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INDEX($A$1:$Q$52,MATCH($B$109,$A$1:$A$52,0),MATCH($A111&amp;"_"&amp;B$110,$A$1:$Q$1,0))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</si>
</sst>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0"/>
      <color rgb="FF13161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NumberFormat="1"/>
    <xf numFmtId="0" fontId="16" fillId="0" borderId="0" xfId="0" applyNumberFormat="1" applyFont="1"/>
    <xf numFmtId="0" fontId="16" fillId="0" borderId="0" xfId="0" applyNumberFormat="1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FY</a:t>
            </a:r>
            <a:r>
              <a:rPr lang="en-US" baseline="0"/>
              <a:t> Budget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8837300</c:v>
                </c:pt>
                <c:pt idx="1">
                  <c:v>9713300</c:v>
                </c:pt>
                <c:pt idx="2">
                  <c:v>9343000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56-475E-B5F7-A46B0E64F9C3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8460963.1999999899</c:v>
                </c:pt>
                <c:pt idx="1">
                  <c:v>8991707.2399999909</c:v>
                </c:pt>
                <c:pt idx="2">
                  <c:v>8766655.9100000001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56-475E-B5F7-A46B0E64F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4930944"/>
        <c:axId val="1174931424"/>
      </c:barChart>
      <c:catAx>
        <c:axId val="117493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31424"/>
        <c:crosses val="autoZero"/>
        <c:auto val="1"/>
        <c:lblAlgn val="ctr"/>
        <c:lblOffset val="100"/>
        <c:noMultiLvlLbl val="0"/>
      </c:catAx>
      <c:valAx>
        <c:axId val="117493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3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72</xdr:row>
      <xdr:rowOff>53340</xdr:rowOff>
    </xdr:from>
    <xdr:to>
      <xdr:col>7</xdr:col>
      <xdr:colOff>1181100</xdr:colOff>
      <xdr:row>87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6E11E1-C7FC-A588-4468-93C0E97CB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4" workbookViewId="0">
      <selection activeCell="B58" sqref="B58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style="9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9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IFERROR((C2-B2), " ")</f>
        <v>-15396420.870000005</v>
      </c>
      <c r="E2" s="5">
        <f>IFERROR((D2/B2), " ")</f>
        <v>-4.3170750765267295E-2</v>
      </c>
      <c r="F2" s="9">
        <f>IFERROR(RANK(E2,$E$2:$E$52,1), "-")</f>
        <v>14</v>
      </c>
      <c r="G2">
        <v>382685200</v>
      </c>
      <c r="H2">
        <v>346340810.81999999</v>
      </c>
      <c r="I2">
        <f>H2-G2</f>
        <v>-36344389.180000007</v>
      </c>
      <c r="J2" s="5">
        <f>IFERROR((I2/G2), " ")</f>
        <v>-9.4972027086493035E-2</v>
      </c>
      <c r="K2">
        <f>IFERROR(RANK(J2,$J$2:$J$52,1), "-")</f>
        <v>10</v>
      </c>
      <c r="L2">
        <v>376548600</v>
      </c>
      <c r="M2">
        <v>355279492.22999901</v>
      </c>
      <c r="N2">
        <f>M2-L2</f>
        <v>-21269107.770000994</v>
      </c>
      <c r="O2" s="5">
        <f>IFERROR((N2/L2), " ")</f>
        <v>-5.6484362894991494E-2</v>
      </c>
      <c r="P2">
        <f>IFERROR(RANK(O2,$O$2:$O$52,1), "-")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IFERROR((C3-B3), " ")</f>
        <v>-7585.4099999999744</v>
      </c>
      <c r="E3" s="5">
        <f t="shared" ref="E3:E52" si="1">IFERROR((D3/B3), " ")</f>
        <v>-2.3069981751824741E-2</v>
      </c>
      <c r="F3" s="9">
        <f t="shared" ref="F3:F52" si="2">IFERROR(RANK(E3,$E$2:$E$52,1), "-")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IFERROR((I3/G3), " ")</f>
        <v>-6.6804928315415249E-2</v>
      </c>
      <c r="K3">
        <f t="shared" ref="K3:K52" si="5">IFERROR(RANK(J3,$J$2:$J$52,1), "-")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IFERROR((N3/L3), " ")</f>
        <v>-1.3540749922529313E-3</v>
      </c>
      <c r="P3">
        <f t="shared" ref="P3:P52" si="8">IFERROR(RANK(O3,$O$2:$O$52,1), "-")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 s="9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 s="9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 s="9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 s="9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 s="9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 s="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 s="9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1"/>
        <v xml:space="preserve"> </v>
      </c>
      <c r="F11" s="9" t="str">
        <f t="shared" si="2"/>
        <v>-</v>
      </c>
      <c r="G11">
        <v>0</v>
      </c>
      <c r="H11">
        <v>0</v>
      </c>
      <c r="I11">
        <f t="shared" si="3"/>
        <v>0</v>
      </c>
      <c r="J11" s="5" t="str">
        <f t="shared" si="4"/>
        <v xml:space="preserve"> </v>
      </c>
      <c r="K11" t="str">
        <f t="shared" si="5"/>
        <v>-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 s="9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 s="9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 s="9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 s="9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 s="9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 s="9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 s="9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 s="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 s="9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 s="9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 s="9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 s="9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 s="9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 s="9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 s="9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 xml:space="preserve"> </v>
      </c>
      <c r="F27" s="9" t="str">
        <f t="shared" si="2"/>
        <v>-</v>
      </c>
      <c r="G27">
        <v>0</v>
      </c>
      <c r="H27">
        <v>0</v>
      </c>
      <c r="I27">
        <f t="shared" si="3"/>
        <v>0</v>
      </c>
      <c r="J27" s="5" t="str">
        <f t="shared" si="4"/>
        <v xml:space="preserve"> </v>
      </c>
      <c r="K27" t="str">
        <f t="shared" si="5"/>
        <v>-</v>
      </c>
      <c r="L27">
        <v>0</v>
      </c>
      <c r="M27">
        <v>0</v>
      </c>
      <c r="N27">
        <f t="shared" si="6"/>
        <v>0</v>
      </c>
      <c r="O27" s="5" t="str">
        <f t="shared" si="7"/>
        <v xml:space="preserve"> </v>
      </c>
      <c r="P27" t="str">
        <f t="shared" si="8"/>
        <v>-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 s="9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 s="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 s="9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 s="9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 s="9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 s="9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 s="9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 xml:space="preserve"> </v>
      </c>
      <c r="F35" s="9" t="str">
        <f t="shared" si="2"/>
        <v>-</v>
      </c>
      <c r="G35">
        <v>0</v>
      </c>
      <c r="H35">
        <v>0</v>
      </c>
      <c r="I35">
        <f t="shared" si="3"/>
        <v>0</v>
      </c>
      <c r="J35" s="5" t="str">
        <f t="shared" si="4"/>
        <v xml:space="preserve"> </v>
      </c>
      <c r="K35" t="str">
        <f t="shared" si="5"/>
        <v>-</v>
      </c>
      <c r="L35">
        <v>0</v>
      </c>
      <c r="M35">
        <v>0</v>
      </c>
      <c r="N35">
        <f t="shared" si="6"/>
        <v>0</v>
      </c>
      <c r="O35" s="5" t="str">
        <f t="shared" si="7"/>
        <v xml:space="preserve"> </v>
      </c>
      <c r="P35" t="str">
        <f t="shared" si="8"/>
        <v>-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 s="9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 s="9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 s="9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 s="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 s="9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 s="9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 s="9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 s="9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 s="9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 s="9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 s="9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 s="9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 s="9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 s="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 xml:space="preserve"> </v>
      </c>
      <c r="P49" t="str">
        <f t="shared" si="8"/>
        <v>-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 s="9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 s="9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 s="9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F55" s="1" t="s">
        <v>3</v>
      </c>
      <c r="G55" s="1" t="s">
        <v>8</v>
      </c>
      <c r="H55" s="1" t="s">
        <v>13</v>
      </c>
    </row>
    <row r="56" spans="1:16" x14ac:dyDescent="0.3">
      <c r="A56" t="s">
        <v>24</v>
      </c>
      <c r="B56">
        <f>VLOOKUP($A56,$A$2:$P$52,4,0)</f>
        <v>-36209.630000000005</v>
      </c>
      <c r="C56">
        <f>VLOOKUP($A56,$A$2:$P$52,9,0)</f>
        <v>-27292.159999999974</v>
      </c>
      <c r="D56">
        <f>VLOOKUP($A56,$A$2:$P$52,14,0)</f>
        <v>-9181.0800000000163</v>
      </c>
      <c r="F56" s="9">
        <f>VLOOKUP($A56,$A$2:$P$52,MATCH(B$55,$A$1:$P$1,0),FALSE)</f>
        <v>-36209.630000000005</v>
      </c>
      <c r="G56" s="9">
        <f t="shared" ref="G56:H61" si="9">VLOOKUP($A56,$A$2:$P$52,MATCH(C$55,$A$1:$P$1,0),FALSE)</f>
        <v>-27292.159999999974</v>
      </c>
      <c r="H56" s="9">
        <f t="shared" si="9"/>
        <v>-9181.0800000000163</v>
      </c>
    </row>
    <row r="57" spans="1:16" x14ac:dyDescent="0.3">
      <c r="A57" t="s">
        <v>25</v>
      </c>
      <c r="B57">
        <f t="shared" ref="B57:B61" si="10">VLOOKUP($A57,$A$2:$P$52,4,0)</f>
        <v>0</v>
      </c>
      <c r="C57">
        <f t="shared" ref="C57:C61" si="11">VLOOKUP($A57,$A$2:$P$52,9,0)</f>
        <v>0</v>
      </c>
      <c r="D57">
        <f t="shared" ref="D57:D61" si="12">VLOOKUP($A57,$A$2:$P$52,14,0)</f>
        <v>-311228.08999999997</v>
      </c>
      <c r="F57" s="9">
        <f t="shared" ref="F57:F61" si="13">VLOOKUP($A57,$A$2:$P$52,MATCH(B$55,$A$1:$P$1,0),FALSE)</f>
        <v>0</v>
      </c>
      <c r="G57" s="9">
        <f t="shared" si="9"/>
        <v>0</v>
      </c>
      <c r="H57" s="9">
        <f t="shared" si="9"/>
        <v>-311228.08999999997</v>
      </c>
    </row>
    <row r="58" spans="1:16" x14ac:dyDescent="0.3">
      <c r="A58" t="s">
        <v>32</v>
      </c>
      <c r="B58">
        <f>VLOOKUP($A58,$A$2:$P$52,4,0)</f>
        <v>-149396.10000000987</v>
      </c>
      <c r="C58">
        <f t="shared" si="11"/>
        <v>-189254.06000000006</v>
      </c>
      <c r="D58">
        <f t="shared" si="12"/>
        <v>-374962.91000000015</v>
      </c>
      <c r="F58" s="9">
        <f t="shared" si="13"/>
        <v>-149396.10000000987</v>
      </c>
      <c r="G58" s="9">
        <f t="shared" si="9"/>
        <v>-189254.06000000006</v>
      </c>
      <c r="H58" s="9">
        <f t="shared" si="9"/>
        <v>-374962.91000000015</v>
      </c>
    </row>
    <row r="59" spans="1:16" x14ac:dyDescent="0.3">
      <c r="A59" t="s">
        <v>38</v>
      </c>
      <c r="B59">
        <f t="shared" si="10"/>
        <v>-12230.810000000056</v>
      </c>
      <c r="C59">
        <f t="shared" si="11"/>
        <v>-45485.580000000075</v>
      </c>
      <c r="D59">
        <f t="shared" si="12"/>
        <v>-72.879999999888241</v>
      </c>
      <c r="F59" s="9">
        <f t="shared" si="13"/>
        <v>-12230.810000000056</v>
      </c>
      <c r="G59" s="9">
        <f t="shared" si="9"/>
        <v>-45485.580000000075</v>
      </c>
      <c r="H59" s="9">
        <f t="shared" si="9"/>
        <v>-72.879999999888241</v>
      </c>
    </row>
    <row r="60" spans="1:16" x14ac:dyDescent="0.3">
      <c r="A60" t="s">
        <v>39</v>
      </c>
      <c r="B60">
        <f t="shared" si="10"/>
        <v>-4950.4699999999721</v>
      </c>
      <c r="C60">
        <f t="shared" si="11"/>
        <v>-8005.7900000010268</v>
      </c>
      <c r="D60">
        <f t="shared" si="12"/>
        <v>-1724.9000000000233</v>
      </c>
      <c r="F60" s="9">
        <f t="shared" si="13"/>
        <v>-4950.4699999999721</v>
      </c>
      <c r="G60" s="9">
        <f t="shared" si="9"/>
        <v>-8005.7900000010268</v>
      </c>
      <c r="H60" s="9">
        <f t="shared" si="9"/>
        <v>-1724.9000000000233</v>
      </c>
    </row>
    <row r="61" spans="1:16" x14ac:dyDescent="0.3">
      <c r="A61" t="s">
        <v>55</v>
      </c>
      <c r="B61">
        <f t="shared" si="10"/>
        <v>-184239.79000001028</v>
      </c>
      <c r="C61">
        <f t="shared" si="11"/>
        <v>-133456.33000001032</v>
      </c>
      <c r="D61">
        <f t="shared" si="12"/>
        <v>-82077.349999999627</v>
      </c>
      <c r="F61" s="9">
        <f t="shared" si="13"/>
        <v>-184239.79000001028</v>
      </c>
      <c r="G61" s="9">
        <f t="shared" si="9"/>
        <v>-133456.33000001032</v>
      </c>
      <c r="H61" s="9">
        <f t="shared" si="9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9" x14ac:dyDescent="0.3">
      <c r="A65" t="s">
        <v>24</v>
      </c>
      <c r="B65">
        <f>_xlfn.XLOOKUP($A65,$A$2:$A$52,$D$2:$D$52,"not found",0)</f>
        <v>-36209.630000000005</v>
      </c>
      <c r="C65">
        <f>_xlfn.XLOOKUP($A65,$A$2:$A$52,$I$2:$I$52,"not found",0,1)</f>
        <v>-27292.159999999974</v>
      </c>
      <c r="D65">
        <f>_xlfn.XLOOKUP($A65,$A$2:$A$52,$N$2:$N$52,"not found",0,1)</f>
        <v>-9181.0800000000163</v>
      </c>
    </row>
    <row r="66" spans="1:9" x14ac:dyDescent="0.3">
      <c r="A66" t="s">
        <v>25</v>
      </c>
      <c r="B66">
        <f t="shared" ref="B66:B70" si="14">_xlfn.XLOOKUP($A66,$A$2:$A$52,$D$2:$D$52,"not found",0)</f>
        <v>0</v>
      </c>
      <c r="C66">
        <f t="shared" ref="C66:C70" si="15">_xlfn.XLOOKUP($A66,$A$2:$A$52,$I$2:$I$52,"not found",0,1)</f>
        <v>0</v>
      </c>
      <c r="D66">
        <f t="shared" ref="D66:D70" si="16">_xlfn.XLOOKUP($A66,$A$2:$A$52,$N$2:$N$52,"not found",0,1)</f>
        <v>-311228.08999999997</v>
      </c>
    </row>
    <row r="67" spans="1:9" x14ac:dyDescent="0.3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  <c r="F67" s="9">
        <v>1</v>
      </c>
      <c r="G67">
        <v>2</v>
      </c>
      <c r="H67">
        <f>F67+G$67</f>
        <v>3</v>
      </c>
      <c r="I67">
        <f>G67+H$67</f>
        <v>5</v>
      </c>
    </row>
    <row r="68" spans="1:9" x14ac:dyDescent="0.3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  <c r="F68" s="9">
        <v>3</v>
      </c>
      <c r="G68">
        <v>4</v>
      </c>
      <c r="H68">
        <f>F68+G$67</f>
        <v>5</v>
      </c>
    </row>
    <row r="69" spans="1:9" x14ac:dyDescent="0.3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</row>
    <row r="70" spans="1:9" x14ac:dyDescent="0.3">
      <c r="A70" t="s">
        <v>55</v>
      </c>
      <c r="B70">
        <f t="shared" si="14"/>
        <v>-184239.79000001028</v>
      </c>
      <c r="C70">
        <f t="shared" si="15"/>
        <v>-133456.33000001032</v>
      </c>
      <c r="D70">
        <f t="shared" si="16"/>
        <v>-82077.349999999627</v>
      </c>
    </row>
    <row r="72" spans="1:9" x14ac:dyDescent="0.3">
      <c r="A72" s="7" t="s">
        <v>69</v>
      </c>
    </row>
    <row r="73" spans="1:9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9" x14ac:dyDescent="0.3">
      <c r="A74" t="s">
        <v>24</v>
      </c>
      <c r="B74">
        <f>INDEX($D$2:$D$52,MATCH($A74,$A$2:$A$52,0))</f>
        <v>-36209.630000000005</v>
      </c>
      <c r="C74">
        <f>INDEX($I$2:$I$52,MATCH($A74,$A$2:$A$52,0))</f>
        <v>-27292.159999999974</v>
      </c>
      <c r="D74">
        <f>INDEX($N$2:$N$52, MATCH($A74,$A$2:$A$52,0))</f>
        <v>-9181.0800000000163</v>
      </c>
    </row>
    <row r="75" spans="1:9" x14ac:dyDescent="0.3">
      <c r="A75" t="s">
        <v>25</v>
      </c>
      <c r="B75">
        <f t="shared" ref="B75:B79" si="17">INDEX($D$2:$D$52,MATCH($A75,$A$2:$A$52,0))</f>
        <v>0</v>
      </c>
      <c r="C75">
        <f t="shared" ref="C75:C79" si="18">INDEX($I$2:$I$52,MATCH($A75,$A$2:$A$52,0))</f>
        <v>0</v>
      </c>
      <c r="D75">
        <f t="shared" ref="D75:D79" si="19">INDEX($N$2:$N$52, MATCH($A75,$A$2:$A$52,0))</f>
        <v>-311228.08999999997</v>
      </c>
    </row>
    <row r="76" spans="1:9" x14ac:dyDescent="0.3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si="19"/>
        <v>-374962.91000000015</v>
      </c>
    </row>
    <row r="77" spans="1:9" x14ac:dyDescent="0.3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</row>
    <row r="78" spans="1:9" x14ac:dyDescent="0.3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</row>
    <row r="79" spans="1:9" x14ac:dyDescent="0.3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  <c r="B82" t="s">
        <v>33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INDEX($A$1:$Q$52,MATCH($B$82,$A$1:$A$52,0),MATCH($A84&amp;"_"&amp;B$83,$A$1:$Q$1,0))</f>
        <v>8837300</v>
      </c>
      <c r="C84" s="6">
        <f>INDEX($A$1:$Q$52,MATCH($B$82,$A$1:$A$52,0),MATCH($A84&amp;"_"&amp;C$83,$A$1:$Q$1,0))</f>
        <v>8460963.1999999899</v>
      </c>
      <c r="E84" s="12"/>
    </row>
    <row r="85" spans="1:7" x14ac:dyDescent="0.3">
      <c r="A85" t="s">
        <v>74</v>
      </c>
      <c r="B85" s="6">
        <f t="shared" ref="B85:C86" si="20">INDEX($A$1:$Q$52,MATCH($B$82,$A$1:$A$52,0),MATCH($A85&amp;"_"&amp;B$83,$A$1:$Q$1,0))</f>
        <v>9713300</v>
      </c>
      <c r="C85" s="6">
        <f t="shared" si="20"/>
        <v>8991707.2399999909</v>
      </c>
    </row>
    <row r="86" spans="1:7" x14ac:dyDescent="0.3">
      <c r="A86" t="s">
        <v>75</v>
      </c>
      <c r="B86" s="6">
        <f t="shared" si="20"/>
        <v>9343000</v>
      </c>
      <c r="C86" s="6">
        <f t="shared" si="20"/>
        <v>8766655.9100000001</v>
      </c>
    </row>
    <row r="87" spans="1:7" x14ac:dyDescent="0.3">
      <c r="B87" t="s">
        <v>90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10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11" t="s">
        <v>0</v>
      </c>
      <c r="G90" s="8" t="s">
        <v>78</v>
      </c>
    </row>
    <row r="91" spans="1:7" x14ac:dyDescent="0.3">
      <c r="A91" t="s">
        <v>73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10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11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 B82" xr:uid="{0ECE0BAD-DC74-4E7B-8842-0609702F3664}">
      <formula1>$A$2:$A$52</formula1>
    </dataValidation>
    <dataValidation allowBlank="1" showInputMessage="1" showErrorMessage="1" sqref="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camila Duarte</cp:lastModifiedBy>
  <cp:revision/>
  <dcterms:created xsi:type="dcterms:W3CDTF">2020-02-26T17:00:38Z</dcterms:created>
  <dcterms:modified xsi:type="dcterms:W3CDTF">2025-05-25T02:31:27Z</dcterms:modified>
  <cp:category/>
  <cp:contentStatus/>
</cp:coreProperties>
</file>