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ef9f80f9c1180/Documents/DA15/Excel/lookups-exercise-GooseCorpse21/"/>
    </mc:Choice>
  </mc:AlternateContent>
  <xr:revisionPtr revIDLastSave="121" documentId="8_{19ED61FC-0AAB-4DAC-83F6-00D6AC42053B}" xr6:coauthVersionLast="47" xr6:coauthVersionMax="47" xr10:uidLastSave="{4812C31A-F845-4791-A0E2-1994401FDE78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B65" i="1" a="1"/>
  <c r="B65" i="1" s="1"/>
  <c r="B58" i="1"/>
  <c r="B57" i="1"/>
  <c r="B56" i="1"/>
  <c r="B66" i="1"/>
  <c r="B67" i="1"/>
  <c r="B68" i="1"/>
  <c r="B69" i="1"/>
  <c r="B70" i="1"/>
  <c r="D61" i="1"/>
  <c r="D60" i="1"/>
  <c r="D59" i="1"/>
  <c r="D58" i="1"/>
  <c r="C59" i="1"/>
  <c r="C58" i="1"/>
  <c r="D57" i="1"/>
  <c r="D56" i="1"/>
  <c r="C56" i="1"/>
  <c r="C61" i="1"/>
  <c r="O6" i="1"/>
  <c r="O10" i="1"/>
  <c r="O22" i="1"/>
  <c r="O26" i="1"/>
  <c r="O38" i="1"/>
  <c r="O42" i="1"/>
  <c r="N3" i="1"/>
  <c r="O3" i="1" s="1"/>
  <c r="N4" i="1"/>
  <c r="O4" i="1" s="1"/>
  <c r="N5" i="1"/>
  <c r="O5" i="1" s="1"/>
  <c r="N6" i="1"/>
  <c r="N7" i="1"/>
  <c r="O7" i="1" s="1"/>
  <c r="N8" i="1"/>
  <c r="O8" i="1" s="1"/>
  <c r="N9" i="1"/>
  <c r="O9" i="1" s="1"/>
  <c r="N10" i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N23" i="1"/>
  <c r="O23" i="1" s="1"/>
  <c r="N24" i="1"/>
  <c r="O24" i="1" s="1"/>
  <c r="N25" i="1"/>
  <c r="O25" i="1" s="1"/>
  <c r="N26" i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N39" i="1"/>
  <c r="O39" i="1" s="1"/>
  <c r="N40" i="1"/>
  <c r="O40" i="1" s="1"/>
  <c r="N41" i="1"/>
  <c r="O41" i="1" s="1"/>
  <c r="N42" i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I5" i="1"/>
  <c r="J5" i="1" s="1"/>
  <c r="I6" i="1"/>
  <c r="J6" i="1" s="1"/>
  <c r="I7" i="1"/>
  <c r="J7" i="1" s="1"/>
  <c r="I8" i="1"/>
  <c r="J8" i="1" s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I21" i="1"/>
  <c r="I22" i="1"/>
  <c r="J22" i="1" s="1"/>
  <c r="I23" i="1"/>
  <c r="J23" i="1" s="1"/>
  <c r="I24" i="1"/>
  <c r="J24" i="1" s="1"/>
  <c r="I25" i="1"/>
  <c r="J25" i="1" s="1"/>
  <c r="I26" i="1"/>
  <c r="J26" i="1" s="1"/>
  <c r="I27" i="1"/>
  <c r="I28" i="1"/>
  <c r="I29" i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I37" i="1"/>
  <c r="J37" i="1" s="1"/>
  <c r="I38" i="1"/>
  <c r="J38" i="1" s="1"/>
  <c r="I39" i="1"/>
  <c r="J39" i="1" s="1"/>
  <c r="I40" i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I49" i="1"/>
  <c r="J49" i="1" s="1"/>
  <c r="I50" i="1"/>
  <c r="J50" i="1" s="1"/>
  <c r="I51" i="1"/>
  <c r="I52" i="1"/>
  <c r="J52" i="1" s="1"/>
  <c r="I2" i="1"/>
  <c r="J2" i="1" s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D11" i="1"/>
  <c r="D12" i="1"/>
  <c r="D13" i="1"/>
  <c r="E13" i="1" s="1"/>
  <c r="D14" i="1"/>
  <c r="E14" i="1" s="1"/>
  <c r="D15" i="1"/>
  <c r="E15" i="1" s="1"/>
  <c r="D16" i="1"/>
  <c r="E16" i="1" s="1"/>
  <c r="D17" i="1"/>
  <c r="D18" i="1"/>
  <c r="E18" i="1" s="1"/>
  <c r="D19" i="1"/>
  <c r="E19" i="1" s="1"/>
  <c r="D20" i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D2" i="1"/>
  <c r="E2" i="1" s="1"/>
  <c r="J4" i="1"/>
  <c r="J9" i="1"/>
  <c r="J20" i="1"/>
  <c r="J21" i="1"/>
  <c r="J27" i="1"/>
  <c r="J28" i="1"/>
  <c r="J29" i="1"/>
  <c r="J36" i="1"/>
  <c r="J40" i="1"/>
  <c r="J48" i="1"/>
  <c r="J51" i="1"/>
  <c r="E6" i="1"/>
  <c r="E12" i="1"/>
  <c r="E17" i="1"/>
  <c r="E20" i="1"/>
  <c r="E30" i="1"/>
  <c r="E36" i="1"/>
  <c r="E37" i="1"/>
  <c r="E46" i="1"/>
  <c r="E52" i="1"/>
  <c r="B61" i="1" l="1"/>
  <c r="C57" i="1"/>
  <c r="B59" i="1"/>
  <c r="E11" i="1"/>
  <c r="F11" i="1" s="1"/>
  <c r="E10" i="1"/>
  <c r="F9" i="1" s="1"/>
  <c r="B60" i="1"/>
  <c r="C60" i="1"/>
  <c r="K7" i="1"/>
  <c r="K48" i="1"/>
  <c r="K22" i="1"/>
  <c r="K2" i="1"/>
  <c r="K45" i="1"/>
  <c r="K37" i="1"/>
  <c r="K29" i="1"/>
  <c r="K21" i="1"/>
  <c r="K13" i="1"/>
  <c r="K5" i="1"/>
  <c r="K32" i="1"/>
  <c r="K38" i="1"/>
  <c r="K52" i="1"/>
  <c r="K44" i="1"/>
  <c r="K36" i="1"/>
  <c r="K28" i="1"/>
  <c r="K20" i="1"/>
  <c r="K12" i="1"/>
  <c r="K4" i="1"/>
  <c r="K14" i="1"/>
  <c r="K51" i="1"/>
  <c r="K43" i="1"/>
  <c r="K35" i="1"/>
  <c r="K27" i="1"/>
  <c r="K19" i="1"/>
  <c r="K11" i="1"/>
  <c r="K3" i="1"/>
  <c r="K24" i="1"/>
  <c r="K30" i="1"/>
  <c r="K50" i="1"/>
  <c r="K42" i="1"/>
  <c r="K34" i="1"/>
  <c r="K26" i="1"/>
  <c r="K18" i="1"/>
  <c r="K10" i="1"/>
  <c r="K40" i="1"/>
  <c r="K46" i="1"/>
  <c r="K6" i="1"/>
  <c r="K49" i="1"/>
  <c r="K41" i="1"/>
  <c r="K33" i="1"/>
  <c r="K25" i="1"/>
  <c r="K17" i="1"/>
  <c r="K9" i="1"/>
  <c r="K16" i="1"/>
  <c r="K8" i="1"/>
  <c r="K47" i="1"/>
  <c r="K39" i="1"/>
  <c r="K31" i="1"/>
  <c r="K23" i="1"/>
  <c r="K15" i="1"/>
  <c r="F31" i="1"/>
  <c r="F30" i="1"/>
  <c r="F13" i="1"/>
  <c r="F5" i="1"/>
  <c r="F27" i="1"/>
  <c r="F26" i="1"/>
  <c r="F18" i="1"/>
  <c r="F12" i="1" l="1"/>
  <c r="F10" i="1"/>
  <c r="F28" i="1"/>
  <c r="F21" i="1"/>
  <c r="F19" i="1"/>
  <c r="F22" i="1"/>
  <c r="F17" i="1"/>
  <c r="F20" i="1"/>
  <c r="F39" i="1"/>
  <c r="F25" i="1"/>
  <c r="F33" i="1"/>
  <c r="F43" i="1"/>
  <c r="F37" i="1"/>
  <c r="F46" i="1"/>
  <c r="F41" i="1"/>
  <c r="F50" i="1"/>
  <c r="F51" i="1"/>
  <c r="F52" i="1"/>
  <c r="F45" i="1"/>
  <c r="F24" i="1"/>
  <c r="F34" i="1"/>
  <c r="F47" i="1"/>
  <c r="F8" i="1"/>
  <c r="F36" i="1"/>
  <c r="F38" i="1"/>
  <c r="F49" i="1"/>
  <c r="F40" i="1"/>
  <c r="F16" i="1"/>
  <c r="F2" i="1"/>
  <c r="F7" i="1"/>
  <c r="F32" i="1"/>
  <c r="F3" i="1"/>
  <c r="F4" i="1"/>
  <c r="F48" i="1"/>
  <c r="F6" i="1"/>
  <c r="F15" i="1"/>
  <c r="F14" i="1"/>
  <c r="F23" i="1"/>
  <c r="F29" i="1"/>
  <c r="F35" i="1"/>
  <c r="F42" i="1"/>
  <c r="F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<sst xmlns="http://schemas.openxmlformats.org/spreadsheetml/2006/main" count="149" uniqueCount="90">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</sst>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E16" workbookViewId="0">
      <selection activeCell="P2" sqref="P2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RANK(E2,E:E,0)</f>
        <v>38</v>
      </c>
      <c r="G2">
        <v>382685200</v>
      </c>
      <c r="H2">
        <v>346340810.81999999</v>
      </c>
      <c r="I2">
        <f>IFERROR(H2-G2,0)</f>
        <v>-36344389.180000007</v>
      </c>
      <c r="J2" s="5">
        <f>IFERROR(I2/G2,0)</f>
        <v>-9.4972027086493035E-2</v>
      </c>
      <c r="K2">
        <f>RANK(J2,J:J,0)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RANK(O2,$O2:$O52,1)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RANK(E3,E:E,0)</f>
        <v>30</v>
      </c>
      <c r="G3">
        <v>334800</v>
      </c>
      <c r="H3">
        <v>312433.70999999897</v>
      </c>
      <c r="I3">
        <f t="shared" ref="I3:I52" si="3">IFERROR(H3-G3,0)</f>
        <v>-22366.290000001027</v>
      </c>
      <c r="J3" s="5">
        <f t="shared" ref="J3:J52" si="4">IFERROR(I3/G3,0)</f>
        <v>-6.6804928315415249E-2</v>
      </c>
      <c r="K3">
        <f t="shared" ref="K3:K52" si="5">RANK(J3,J:J,0)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RANK(O3,$O3:$O53,1)</f>
        <v>36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VLOOKUP("Community Education Commission",A2:D52,4)</f>
        <v>-36209.630000000005</v>
      </c>
      <c r="C56">
        <f>VLOOKUP("Community Education Commission",$A2:$I52,9)</f>
        <v>-27292.159999999974</v>
      </c>
      <c r="D56">
        <f>VLOOKUP("Community Education Commission",$A2:$N52,14)</f>
        <v>-9181.0800000000163</v>
      </c>
    </row>
    <row r="57" spans="1:16" x14ac:dyDescent="0.3">
      <c r="A57" t="s">
        <v>25</v>
      </c>
      <c r="B57">
        <f>VLOOKUP("Community Oversight Board",A2:D52,4)</f>
        <v>0</v>
      </c>
      <c r="C57">
        <f>VLOOKUP("Community Oversight Board",$A2:$I52,9)</f>
        <v>0</v>
      </c>
      <c r="D57">
        <f>VLOOKUP("Community Oversight Board",$A2:$N52,14)</f>
        <v>-311228.08999999997</v>
      </c>
    </row>
    <row r="58" spans="1:16" x14ac:dyDescent="0.3">
      <c r="A58" t="s">
        <v>32</v>
      </c>
      <c r="B58">
        <f>VLOOKUP("Election Commision",A2:D52,4)</f>
        <v>-421319.94999999925</v>
      </c>
      <c r="C58">
        <f>VLOOKUP("Election Commision",$A2:$I52,9)</f>
        <v>-664466.49000000022</v>
      </c>
      <c r="D58">
        <f>VLOOKUP("Election Commision",$A2:$N52,14)</f>
        <v>-965742.96000000089</v>
      </c>
    </row>
    <row r="59" spans="1:16" x14ac:dyDescent="0.3">
      <c r="A59" t="s">
        <v>38</v>
      </c>
      <c r="B59">
        <f>VLOOKUP("Historical Commission",$A2:$D52,4)</f>
        <v>-12230.810000000056</v>
      </c>
      <c r="C59">
        <f>VLOOKUP("Historical Commission",$A2:$I52,9)</f>
        <v>-45485.580000000075</v>
      </c>
      <c r="D59">
        <f>VLOOKUP("Historical Commission",$A2:$N52,14)</f>
        <v>-72.879999999888241</v>
      </c>
    </row>
    <row r="60" spans="1:16" x14ac:dyDescent="0.3">
      <c r="A60" t="s">
        <v>39</v>
      </c>
      <c r="B60">
        <f>VLOOKUP("Human Relations Commission",$A2:$D52,4)</f>
        <v>-4950.4699999999721</v>
      </c>
      <c r="C60">
        <f>VLOOKUP("Human Relations Commission",$A2:$I52,9)</f>
        <v>-8005.7900000010268</v>
      </c>
      <c r="D60">
        <f>VLOOKUP("Human Relations Commission",$A2:$N52,14)</f>
        <v>-1724.9000000000233</v>
      </c>
    </row>
    <row r="61" spans="1:16" x14ac:dyDescent="0.3">
      <c r="A61" t="s">
        <v>55</v>
      </c>
      <c r="B61">
        <f>VLOOKUP("Planning Commission",$A2:$D52,4)</f>
        <v>-184239.79000001028</v>
      </c>
      <c r="C61">
        <f>VLOOKUP("Planning Commission",$A2:$I52,9)</f>
        <v>-133456.33000001032</v>
      </c>
      <c r="D61">
        <f>VLOOKUP("Planning Commission",$A2:$N52,14)</f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t="e" cm="1">
        <f t="array" ref="B65">_xlfn.XLOOKUP(A65,$A$2:$A$2,D2:D52)</f>
        <v>#N/A</v>
      </c>
    </row>
    <row r="66" spans="1:4" x14ac:dyDescent="0.3">
      <c r="A66" t="s">
        <v>25</v>
      </c>
      <c r="B66">
        <f t="shared" ref="B66:B70" si="9">_xlfn.XLOOKUP(A66,A3:A53,D3:D53)</f>
        <v>0</v>
      </c>
    </row>
    <row r="67" spans="1:4" x14ac:dyDescent="0.3">
      <c r="A67" t="s">
        <v>32</v>
      </c>
      <c r="B67">
        <f t="shared" si="9"/>
        <v>-149396.10000000987</v>
      </c>
    </row>
    <row r="68" spans="1:4" x14ac:dyDescent="0.3">
      <c r="A68" t="s">
        <v>38</v>
      </c>
      <c r="B68">
        <f t="shared" si="9"/>
        <v>-12230.810000000056</v>
      </c>
    </row>
    <row r="69" spans="1:4" x14ac:dyDescent="0.3">
      <c r="A69" t="s">
        <v>39</v>
      </c>
      <c r="B69">
        <f t="shared" si="9"/>
        <v>-4950.4699999999721</v>
      </c>
    </row>
    <row r="70" spans="1:4" x14ac:dyDescent="0.3">
      <c r="A70" t="s">
        <v>55</v>
      </c>
      <c r="B70">
        <f t="shared" si="9"/>
        <v>-184239.79000001028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Goose Corp.</cp:lastModifiedBy>
  <cp:revision/>
  <dcterms:created xsi:type="dcterms:W3CDTF">2020-02-26T17:00:38Z</dcterms:created>
  <dcterms:modified xsi:type="dcterms:W3CDTF">2025-05-21T02:29:44Z</dcterms:modified>
  <cp:category/>
  <cp:contentStatus/>
</cp:coreProperties>
</file>