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15\Excel\lookups-exercise-christihaze\"/>
    </mc:Choice>
  </mc:AlternateContent>
  <xr:revisionPtr revIDLastSave="0" documentId="13_ncr:1_{47D52BFE-E38E-45C0-9014-9CC46B8007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5" i="1"/>
  <c r="C86" i="1"/>
  <c r="C85" i="1"/>
  <c r="C75" i="1"/>
  <c r="C77" i="1"/>
  <c r="B77" i="1"/>
  <c r="B78" i="1"/>
  <c r="D66" i="1"/>
  <c r="D67" i="1"/>
  <c r="D68" i="1"/>
  <c r="C68" i="1"/>
  <c r="B68" i="1"/>
  <c r="B65" i="1"/>
  <c r="E11" i="1"/>
  <c r="E9" i="1"/>
  <c r="E10" i="1"/>
  <c r="E2" i="1"/>
  <c r="C84" i="1"/>
  <c r="B86" i="1"/>
  <c r="N3" i="1"/>
  <c r="N4" i="1"/>
  <c r="N5" i="1"/>
  <c r="N6" i="1"/>
  <c r="N7" i="1"/>
  <c r="N8" i="1"/>
  <c r="N9" i="1"/>
  <c r="N10" i="1"/>
  <c r="D65" i="1" s="1"/>
  <c r="N11" i="1"/>
  <c r="D75" i="1" s="1"/>
  <c r="N12" i="1"/>
  <c r="N13" i="1"/>
  <c r="N14" i="1"/>
  <c r="N15" i="1"/>
  <c r="N16" i="1"/>
  <c r="N17" i="1"/>
  <c r="N18" i="1"/>
  <c r="D76" i="1" s="1"/>
  <c r="N19" i="1"/>
  <c r="N20" i="1"/>
  <c r="N21" i="1"/>
  <c r="N22" i="1"/>
  <c r="N23" i="1"/>
  <c r="N24" i="1"/>
  <c r="D77" i="1" s="1"/>
  <c r="N25" i="1"/>
  <c r="D69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D70" i="1" s="1"/>
  <c r="N42" i="1"/>
  <c r="N43" i="1"/>
  <c r="N44" i="1"/>
  <c r="N45" i="1"/>
  <c r="N46" i="1"/>
  <c r="N47" i="1"/>
  <c r="N48" i="1"/>
  <c r="N49" i="1"/>
  <c r="N50" i="1"/>
  <c r="N51" i="1"/>
  <c r="N52" i="1"/>
  <c r="N2" i="1"/>
  <c r="I2" i="1"/>
  <c r="I3" i="1"/>
  <c r="I4" i="1"/>
  <c r="I5" i="1"/>
  <c r="I6" i="1"/>
  <c r="I7" i="1"/>
  <c r="I8" i="1"/>
  <c r="I9" i="1"/>
  <c r="I10" i="1"/>
  <c r="C74" i="1" s="1"/>
  <c r="I11" i="1"/>
  <c r="C66" i="1" s="1"/>
  <c r="I12" i="1"/>
  <c r="C57" i="1" s="1"/>
  <c r="I13" i="1"/>
  <c r="I14" i="1"/>
  <c r="I15" i="1"/>
  <c r="I16" i="1"/>
  <c r="I17" i="1"/>
  <c r="I18" i="1"/>
  <c r="C67" i="1" s="1"/>
  <c r="I19" i="1"/>
  <c r="I20" i="1"/>
  <c r="I21" i="1"/>
  <c r="I22" i="1"/>
  <c r="I23" i="1"/>
  <c r="I24" i="1"/>
  <c r="I25" i="1"/>
  <c r="C78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9" i="1" s="1"/>
  <c r="I42" i="1"/>
  <c r="I43" i="1"/>
  <c r="I44" i="1"/>
  <c r="I45" i="1"/>
  <c r="I46" i="1"/>
  <c r="I47" i="1"/>
  <c r="I48" i="1"/>
  <c r="I49" i="1"/>
  <c r="I50" i="1"/>
  <c r="I51" i="1"/>
  <c r="I5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B74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B5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B6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C76" i="1" l="1"/>
  <c r="B67" i="1"/>
  <c r="B66" i="1"/>
  <c r="C70" i="1"/>
  <c r="D79" i="1"/>
  <c r="D74" i="1"/>
  <c r="C69" i="1"/>
  <c r="D78" i="1"/>
  <c r="B76" i="1"/>
  <c r="E25" i="1"/>
  <c r="F25" i="1" s="1"/>
  <c r="B79" i="1"/>
  <c r="C65" i="1"/>
  <c r="B70" i="1"/>
  <c r="E19" i="1"/>
  <c r="B61" i="1"/>
  <c r="C58" i="1"/>
  <c r="D56" i="1"/>
  <c r="C60" i="1"/>
  <c r="C59" i="1"/>
  <c r="C61" i="1"/>
  <c r="B60" i="1"/>
  <c r="B59" i="1"/>
  <c r="B57" i="1"/>
  <c r="B56" i="1"/>
  <c r="C56" i="1"/>
  <c r="D61" i="1"/>
  <c r="D60" i="1"/>
  <c r="D59" i="1"/>
  <c r="D58" i="1"/>
  <c r="D57" i="1"/>
  <c r="F49" i="1" l="1"/>
  <c r="F8" i="1"/>
  <c r="F36" i="1"/>
  <c r="F16" i="1"/>
  <c r="F14" i="1"/>
  <c r="F3" i="1"/>
  <c r="F10" i="1"/>
  <c r="F26" i="1"/>
  <c r="F9" i="1"/>
  <c r="F52" i="1"/>
  <c r="F29" i="1"/>
  <c r="F38" i="1"/>
  <c r="F41" i="1"/>
  <c r="F15" i="1"/>
  <c r="F46" i="1"/>
  <c r="F30" i="1"/>
  <c r="F39" i="1"/>
  <c r="F45" i="1"/>
  <c r="F28" i="1"/>
  <c r="F5" i="1"/>
  <c r="F34" i="1"/>
  <c r="F43" i="1"/>
  <c r="F31" i="1"/>
  <c r="F21" i="1"/>
  <c r="F35" i="1"/>
  <c r="F32" i="1"/>
  <c r="F13" i="1"/>
  <c r="F2" i="1"/>
  <c r="F18" i="1"/>
  <c r="F11" i="1"/>
  <c r="F27" i="1"/>
  <c r="F47" i="1"/>
  <c r="F40" i="1"/>
  <c r="F42" i="1"/>
  <c r="F48" i="1"/>
  <c r="F4" i="1"/>
  <c r="F50" i="1"/>
  <c r="F6" i="1"/>
  <c r="F19" i="1"/>
  <c r="F7" i="1"/>
  <c r="F17" i="1"/>
  <c r="F23" i="1"/>
  <c r="F20" i="1"/>
  <c r="F33" i="1"/>
  <c r="F12" i="1"/>
  <c r="F24" i="1"/>
  <c r="F37" i="1"/>
  <c r="F44" i="1"/>
  <c r="F22" i="1"/>
  <c r="F5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<sst xmlns="http://schemas.openxmlformats.org/spreadsheetml/2006/main" count="150" uniqueCount="90">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</sst>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2" fontId="16" fillId="0" borderId="0" xfId="0" applyNumberFormat="1" applyFont="1"/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zoomScaleNormal="100" workbookViewId="0">
      <selection activeCell="B85" sqref="B85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9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9">
        <f>C2-B2</f>
        <v>-15396420.870000005</v>
      </c>
      <c r="E2" s="5">
        <f>D2/B2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/>
      <c r="L2">
        <v>376548600</v>
      </c>
      <c r="M2">
        <v>355279492.22999901</v>
      </c>
      <c r="N2">
        <f>M2-L2</f>
        <v>-21269107.770000994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 s="9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/>
      <c r="L3">
        <v>322700</v>
      </c>
      <c r="M3">
        <v>322263.03999999998</v>
      </c>
      <c r="N3">
        <f t="shared" ref="N3:N52" si="4">M3-L3</f>
        <v>-436.96000000002095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/>
      <c r="L4">
        <v>3662400</v>
      </c>
      <c r="M4">
        <v>3564983.04999999</v>
      </c>
      <c r="N4">
        <f t="shared" si="4"/>
        <v>-97416.950000009965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/>
      <c r="L5">
        <v>7759600</v>
      </c>
      <c r="M5">
        <v>7497322.9100000001</v>
      </c>
      <c r="N5">
        <f t="shared" si="4"/>
        <v>-262277.08999999985</v>
      </c>
      <c r="O5" s="5"/>
    </row>
    <row r="6" spans="1:16" x14ac:dyDescent="0.3">
      <c r="A6" t="s">
        <v>20</v>
      </c>
      <c r="B6">
        <v>409300</v>
      </c>
      <c r="C6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/>
      <c r="L6">
        <v>445200</v>
      </c>
      <c r="M6">
        <v>445114.28999999899</v>
      </c>
      <c r="N6">
        <f t="shared" si="4"/>
        <v>-85.710000001010485</v>
      </c>
      <c r="O6" s="5"/>
    </row>
    <row r="7" spans="1:16" x14ac:dyDescent="0.3">
      <c r="A7" t="s">
        <v>21</v>
      </c>
      <c r="B7">
        <v>3329000</v>
      </c>
      <c r="C7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/>
      <c r="L7">
        <v>3345200</v>
      </c>
      <c r="M7">
        <v>2946440.08</v>
      </c>
      <c r="N7">
        <f t="shared" si="4"/>
        <v>-398759.91999999993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/>
      <c r="L8">
        <v>1579300</v>
      </c>
      <c r="M8">
        <v>1337735.3199999901</v>
      </c>
      <c r="N8">
        <f t="shared" si="4"/>
        <v>-241564.68000000995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/>
      <c r="L9">
        <v>10790500</v>
      </c>
      <c r="M9">
        <v>9993599.52999999</v>
      </c>
      <c r="N9">
        <f t="shared" si="4"/>
        <v>-796900.47000000998</v>
      </c>
      <c r="O9" s="5"/>
    </row>
    <row r="10" spans="1:16" x14ac:dyDescent="0.3">
      <c r="A10" t="s">
        <v>24</v>
      </c>
      <c r="B10">
        <v>443300</v>
      </c>
      <c r="C10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/>
      <c r="L10">
        <v>487500</v>
      </c>
      <c r="M10">
        <v>478318.92</v>
      </c>
      <c r="N10">
        <f t="shared" si="4"/>
        <v>-9181.0800000000163</v>
      </c>
      <c r="O10" s="5"/>
    </row>
    <row r="11" spans="1:16" x14ac:dyDescent="0.3">
      <c r="A11" t="s">
        <v>25</v>
      </c>
      <c r="B11">
        <v>0</v>
      </c>
      <c r="C11">
        <v>0</v>
      </c>
      <c r="D11" s="9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/>
      <c r="L11">
        <v>375000</v>
      </c>
      <c r="M11">
        <v>63771.91</v>
      </c>
      <c r="N11">
        <f t="shared" si="4"/>
        <v>-311228.08999999997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 s="9">
        <f t="shared" si="0"/>
        <v>-214304.66999999993</v>
      </c>
      <c r="E12" s="5">
        <f t="shared" ref="E12:E52" si="5">IFERROR(D12/B12,0)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/>
      <c r="L12">
        <v>4677800</v>
      </c>
      <c r="M12">
        <v>4371713.1399999997</v>
      </c>
      <c r="N12">
        <f t="shared" si="4"/>
        <v>-306086.86000000034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 s="9">
        <f t="shared" si="0"/>
        <v>-75511.669999999925</v>
      </c>
      <c r="E13" s="5">
        <f t="shared" si="5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/>
      <c r="L13">
        <v>6207300</v>
      </c>
      <c r="M13">
        <v>6056976.6699999999</v>
      </c>
      <c r="N13">
        <f t="shared" si="4"/>
        <v>-150323.33000000007</v>
      </c>
      <c r="O13" s="5"/>
    </row>
    <row r="14" spans="1:16" x14ac:dyDescent="0.3">
      <c r="A14" t="s">
        <v>28</v>
      </c>
      <c r="B14">
        <v>512000</v>
      </c>
      <c r="C14">
        <v>505017.37</v>
      </c>
      <c r="D14" s="9">
        <f t="shared" si="0"/>
        <v>-6982.6300000000047</v>
      </c>
      <c r="E14" s="5">
        <f t="shared" si="5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/>
      <c r="L14">
        <v>526200</v>
      </c>
      <c r="M14">
        <v>504989.88</v>
      </c>
      <c r="N14">
        <f t="shared" si="4"/>
        <v>-21210.119999999995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 s="9">
        <f t="shared" si="0"/>
        <v>496819.90000000596</v>
      </c>
      <c r="E15" s="5">
        <f t="shared" si="5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/>
      <c r="L15">
        <v>188953500</v>
      </c>
      <c r="M15">
        <v>184450910.84999901</v>
      </c>
      <c r="N15">
        <f t="shared" si="4"/>
        <v>-4502589.1500009894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 s="9">
        <f t="shared" si="0"/>
        <v>-78219.540000010282</v>
      </c>
      <c r="E16" s="5">
        <f t="shared" si="5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/>
      <c r="L16">
        <v>7397200</v>
      </c>
      <c r="M16">
        <v>7397093</v>
      </c>
      <c r="N16">
        <f t="shared" si="4"/>
        <v>-107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 s="9">
        <f t="shared" si="0"/>
        <v>-421319.94999999925</v>
      </c>
      <c r="E17" s="5">
        <f t="shared" si="5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/>
      <c r="L17">
        <v>15311800</v>
      </c>
      <c r="M17">
        <v>14346057.039999999</v>
      </c>
      <c r="N17">
        <f t="shared" si="4"/>
        <v>-965742.96000000089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 s="9">
        <f t="shared" si="0"/>
        <v>-149396.10000000987</v>
      </c>
      <c r="E18" s="5">
        <f t="shared" si="5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/>
      <c r="L18">
        <v>2910600</v>
      </c>
      <c r="M18">
        <v>2535637.09</v>
      </c>
      <c r="N18">
        <f t="shared" si="4"/>
        <v>-374962.91000000015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 s="9">
        <f t="shared" si="0"/>
        <v>-376336.80000001006</v>
      </c>
      <c r="E19" s="5">
        <f t="shared" si="5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/>
      <c r="L19">
        <v>9343000</v>
      </c>
      <c r="M19">
        <v>8766655.9100000001</v>
      </c>
      <c r="N19">
        <f t="shared" si="4"/>
        <v>-576344.08999999985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 s="9">
        <f t="shared" si="0"/>
        <v>-1539.8400010019541</v>
      </c>
      <c r="E20" s="5">
        <f t="shared" si="5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/>
      <c r="L20">
        <v>130621400</v>
      </c>
      <c r="M20">
        <v>130621283.53999899</v>
      </c>
      <c r="N20">
        <f t="shared" si="4"/>
        <v>-116.46000100672245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 s="9">
        <f t="shared" si="0"/>
        <v>-1923512.4500000998</v>
      </c>
      <c r="E21" s="5">
        <f t="shared" si="5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/>
      <c r="L21">
        <v>24323000</v>
      </c>
      <c r="M21">
        <v>23434073.089999899</v>
      </c>
      <c r="N21">
        <f t="shared" si="4"/>
        <v>-888926.91000010073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 s="9">
        <f t="shared" si="0"/>
        <v>-153660.12000009976</v>
      </c>
      <c r="E22" s="5">
        <f t="shared" si="5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/>
      <c r="L22">
        <v>11935200</v>
      </c>
      <c r="M22">
        <v>11934454.77</v>
      </c>
      <c r="N22">
        <f t="shared" si="4"/>
        <v>-745.23000000044703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 s="9">
        <f t="shared" si="0"/>
        <v>-825956.59000010043</v>
      </c>
      <c r="E23" s="5">
        <f t="shared" si="5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/>
      <c r="L23">
        <v>23220300</v>
      </c>
      <c r="M23">
        <v>22619057.440000001</v>
      </c>
      <c r="N23">
        <f t="shared" si="4"/>
        <v>-601242.55999999866</v>
      </c>
      <c r="O23" s="5"/>
    </row>
    <row r="24" spans="1:15" x14ac:dyDescent="0.3">
      <c r="A24" t="s">
        <v>38</v>
      </c>
      <c r="B24">
        <v>917200</v>
      </c>
      <c r="C24">
        <v>904969.19</v>
      </c>
      <c r="D24" s="9">
        <f t="shared" si="0"/>
        <v>-12230.810000000056</v>
      </c>
      <c r="E24" s="5">
        <f t="shared" si="5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/>
      <c r="L24">
        <v>1112600</v>
      </c>
      <c r="M24">
        <v>1112527.1200000001</v>
      </c>
      <c r="N24">
        <f t="shared" si="4"/>
        <v>-72.879999999888241</v>
      </c>
      <c r="O24" s="5"/>
    </row>
    <row r="25" spans="1:15" x14ac:dyDescent="0.3">
      <c r="A25" t="s">
        <v>39</v>
      </c>
      <c r="B25">
        <v>484100</v>
      </c>
      <c r="C25">
        <v>479149.53</v>
      </c>
      <c r="D25" s="9">
        <f t="shared" si="0"/>
        <v>-4950.4699999999721</v>
      </c>
      <c r="E25" s="5">
        <f t="shared" si="5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/>
      <c r="L25">
        <v>496500</v>
      </c>
      <c r="M25">
        <v>494775.1</v>
      </c>
      <c r="N25">
        <f t="shared" si="4"/>
        <v>-1724.9000000000233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 s="9">
        <f t="shared" si="0"/>
        <v>-447839.91999999993</v>
      </c>
      <c r="E26" s="5">
        <f t="shared" si="5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/>
      <c r="L26">
        <v>5430700</v>
      </c>
      <c r="M26">
        <v>5117235.21</v>
      </c>
      <c r="N26">
        <f t="shared" si="4"/>
        <v>-313464.79000000004</v>
      </c>
      <c r="O26" s="5"/>
    </row>
    <row r="27" spans="1:15" x14ac:dyDescent="0.3">
      <c r="A27" t="s">
        <v>41</v>
      </c>
      <c r="B27">
        <v>0</v>
      </c>
      <c r="C27">
        <v>0</v>
      </c>
      <c r="D27" s="9">
        <f t="shared" si="0"/>
        <v>0</v>
      </c>
      <c r="E27" s="5">
        <f t="shared" si="5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/>
      <c r="L27">
        <v>0</v>
      </c>
      <c r="M27">
        <v>0</v>
      </c>
      <c r="N27">
        <f t="shared" si="4"/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 s="9">
        <f t="shared" si="0"/>
        <v>-132457.97999999998</v>
      </c>
      <c r="E28" s="5">
        <f t="shared" si="5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/>
      <c r="L28">
        <v>1525900</v>
      </c>
      <c r="M28">
        <v>1393285.06</v>
      </c>
      <c r="N28">
        <f t="shared" si="4"/>
        <v>-132614.93999999994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 s="9">
        <f t="shared" si="0"/>
        <v>-37915.290000000037</v>
      </c>
      <c r="E29" s="5">
        <f t="shared" si="5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/>
      <c r="L29">
        <v>2889900</v>
      </c>
      <c r="M29">
        <v>2889864.67</v>
      </c>
      <c r="N29">
        <f t="shared" si="4"/>
        <v>-35.330000000074506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 s="9">
        <f t="shared" si="0"/>
        <v>-101705.90000000037</v>
      </c>
      <c r="E30" s="5">
        <f t="shared" si="5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/>
      <c r="L30">
        <v>12861300</v>
      </c>
      <c r="M30">
        <v>12826009.609999999</v>
      </c>
      <c r="N30">
        <f t="shared" si="4"/>
        <v>-35290.390000000596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 s="9">
        <f t="shared" si="0"/>
        <v>-24772.310000000056</v>
      </c>
      <c r="E31" s="5">
        <f t="shared" si="5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/>
      <c r="L31">
        <v>1870700</v>
      </c>
      <c r="M31">
        <v>1801391.34</v>
      </c>
      <c r="N31">
        <f t="shared" si="4"/>
        <v>-69308.659999999916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 s="9">
        <f t="shared" si="0"/>
        <v>-73762.280000009574</v>
      </c>
      <c r="E32" s="5">
        <f t="shared" si="5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/>
      <c r="L32">
        <v>6157400</v>
      </c>
      <c r="M32">
        <v>5987572.0199999996</v>
      </c>
      <c r="N32">
        <f t="shared" si="4"/>
        <v>-169827.98000000045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 s="9">
        <f t="shared" si="0"/>
        <v>-7418835.2699990273</v>
      </c>
      <c r="E33" s="5">
        <f t="shared" si="5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/>
      <c r="L33">
        <v>989572899.99999905</v>
      </c>
      <c r="M33">
        <v>984116289.40999901</v>
      </c>
      <c r="N33">
        <f t="shared" si="4"/>
        <v>-5456610.5900000334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 s="9">
        <f t="shared" si="0"/>
        <v>-79341.779999999795</v>
      </c>
      <c r="E34" s="5">
        <f t="shared" si="5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/>
      <c r="L34">
        <v>4345600</v>
      </c>
      <c r="M34">
        <v>4229801.51</v>
      </c>
      <c r="N34">
        <f t="shared" si="4"/>
        <v>-115798.49000000022</v>
      </c>
      <c r="O34" s="5"/>
    </row>
    <row r="35" spans="1:15" x14ac:dyDescent="0.3">
      <c r="A35" t="s">
        <v>49</v>
      </c>
      <c r="B35">
        <v>0</v>
      </c>
      <c r="C35">
        <v>0</v>
      </c>
      <c r="D35" s="9">
        <f t="shared" si="0"/>
        <v>0</v>
      </c>
      <c r="E35" s="5">
        <f t="shared" si="5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/>
      <c r="L35">
        <v>0</v>
      </c>
      <c r="M35">
        <v>0</v>
      </c>
      <c r="N35">
        <f t="shared" si="4"/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 s="9">
        <f t="shared" si="0"/>
        <v>-62776.72000000102</v>
      </c>
      <c r="E36" s="5">
        <f t="shared" si="5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/>
      <c r="L36">
        <v>878300</v>
      </c>
      <c r="M36">
        <v>777215.28999999899</v>
      </c>
      <c r="N36">
        <f t="shared" si="4"/>
        <v>-101084.71000000101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 s="9">
        <f t="shared" si="0"/>
        <v>-82352.260000010021</v>
      </c>
      <c r="E37" s="5">
        <f t="shared" si="5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/>
      <c r="L37">
        <v>2296900</v>
      </c>
      <c r="M37">
        <v>2108718.34</v>
      </c>
      <c r="N37">
        <f t="shared" si="4"/>
        <v>-188181.66000000015</v>
      </c>
      <c r="O37" s="5"/>
    </row>
    <row r="38" spans="1:15" x14ac:dyDescent="0.3">
      <c r="A38" t="s">
        <v>52</v>
      </c>
      <c r="B38">
        <v>855300</v>
      </c>
      <c r="C38">
        <v>838669.82</v>
      </c>
      <c r="D38" s="9">
        <f t="shared" si="0"/>
        <v>-16630.180000000051</v>
      </c>
      <c r="E38" s="5">
        <f t="shared" si="5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/>
      <c r="L38">
        <v>777800</v>
      </c>
      <c r="M38">
        <v>777663.26</v>
      </c>
      <c r="N38">
        <f t="shared" si="4"/>
        <v>-136.73999999999069</v>
      </c>
      <c r="O38" s="5"/>
    </row>
    <row r="39" spans="1:15" x14ac:dyDescent="0.3">
      <c r="A39" t="s">
        <v>53</v>
      </c>
      <c r="B39">
        <v>883900</v>
      </c>
      <c r="C39">
        <v>813108.87</v>
      </c>
      <c r="D39" s="9">
        <f t="shared" si="0"/>
        <v>-70791.13</v>
      </c>
      <c r="E39" s="5">
        <f t="shared" si="5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/>
      <c r="L39">
        <v>1759500</v>
      </c>
      <c r="M39">
        <v>1680463.8699999901</v>
      </c>
      <c r="N39">
        <f t="shared" si="4"/>
        <v>-79036.1300000099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 s="9">
        <f t="shared" si="0"/>
        <v>-816758.14000009745</v>
      </c>
      <c r="E40" s="5">
        <f t="shared" si="5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/>
      <c r="L40">
        <v>40216700</v>
      </c>
      <c r="M40">
        <v>39606263.709999897</v>
      </c>
      <c r="N40">
        <f t="shared" si="4"/>
        <v>-610436.29000010341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 s="9">
        <f t="shared" si="0"/>
        <v>-184239.79000001028</v>
      </c>
      <c r="E41" s="5">
        <f t="shared" si="5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/>
      <c r="L41">
        <v>4799900</v>
      </c>
      <c r="M41">
        <v>4717822.6500000004</v>
      </c>
      <c r="N41">
        <f t="shared" si="4"/>
        <v>-82077.349999999627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 s="9">
        <f t="shared" si="0"/>
        <v>-41624.320001006126</v>
      </c>
      <c r="E42" s="5">
        <f t="shared" si="5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/>
      <c r="L42">
        <v>199954600</v>
      </c>
      <c r="M42">
        <v>199954563.74999899</v>
      </c>
      <c r="N42">
        <f t="shared" si="4"/>
        <v>-36.250001013278961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 s="9">
        <f t="shared" si="0"/>
        <v>-166754.16999999993</v>
      </c>
      <c r="E43" s="5">
        <f t="shared" si="5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/>
      <c r="L43">
        <v>8497500</v>
      </c>
      <c r="M43">
        <v>8150982.5699999901</v>
      </c>
      <c r="N43">
        <f t="shared" si="4"/>
        <v>-346517.43000000995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 s="9">
        <f t="shared" si="0"/>
        <v>-294095.62000000104</v>
      </c>
      <c r="E44" s="5">
        <f t="shared" si="5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/>
      <c r="L44">
        <v>31282200</v>
      </c>
      <c r="M44">
        <v>31282141.25</v>
      </c>
      <c r="N44">
        <f t="shared" si="4"/>
        <v>-58.75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 s="9">
        <f t="shared" si="0"/>
        <v>-712015.95000009984</v>
      </c>
      <c r="E45" s="5">
        <f t="shared" si="5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/>
      <c r="L45">
        <v>56027100</v>
      </c>
      <c r="M45">
        <v>55386549.6599999</v>
      </c>
      <c r="N45">
        <f t="shared" si="4"/>
        <v>-640550.34000010043</v>
      </c>
      <c r="O45" s="5"/>
    </row>
    <row r="46" spans="1:15" x14ac:dyDescent="0.3">
      <c r="A46" t="s">
        <v>60</v>
      </c>
      <c r="B46">
        <v>259100</v>
      </c>
      <c r="C46">
        <v>258322.43</v>
      </c>
      <c r="D46" s="9">
        <f t="shared" si="0"/>
        <v>-777.57000000000698</v>
      </c>
      <c r="E46" s="5">
        <f t="shared" si="5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/>
      <c r="L46">
        <v>267100</v>
      </c>
      <c r="M46">
        <v>254753.15999999901</v>
      </c>
      <c r="N46">
        <f t="shared" si="4"/>
        <v>-12346.840000000986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 s="9">
        <f t="shared" si="0"/>
        <v>-12273.280000001192</v>
      </c>
      <c r="E47" s="5">
        <f t="shared" si="5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/>
      <c r="L47">
        <v>75072800</v>
      </c>
      <c r="M47">
        <v>75050829.179999903</v>
      </c>
      <c r="N47">
        <f t="shared" si="4"/>
        <v>-21970.820000097156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 s="9">
        <f t="shared" si="0"/>
        <v>-209747.43000000995</v>
      </c>
      <c r="E48" s="5">
        <f t="shared" si="5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/>
      <c r="L48">
        <v>7289800</v>
      </c>
      <c r="M48">
        <v>6882350.23999999</v>
      </c>
      <c r="N48">
        <f t="shared" si="4"/>
        <v>-407449.76000001002</v>
      </c>
      <c r="O48" s="5"/>
    </row>
    <row r="49" spans="1:15" x14ac:dyDescent="0.3">
      <c r="A49" t="s">
        <v>63</v>
      </c>
      <c r="B49">
        <v>92200</v>
      </c>
      <c r="C49">
        <v>90499.43</v>
      </c>
      <c r="D49" s="9">
        <f t="shared" si="0"/>
        <v>-1700.570000000007</v>
      </c>
      <c r="E49" s="5">
        <f t="shared" si="5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/>
      <c r="L49">
        <v>0</v>
      </c>
      <c r="M49">
        <v>0</v>
      </c>
      <c r="N49">
        <f t="shared" si="4"/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 s="9">
        <f t="shared" si="0"/>
        <v>0</v>
      </c>
      <c r="E50" s="5">
        <f t="shared" si="5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/>
      <c r="L50">
        <v>843200</v>
      </c>
      <c r="M50">
        <v>843200</v>
      </c>
      <c r="N50">
        <f t="shared" si="4"/>
        <v>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 s="9">
        <f t="shared" si="0"/>
        <v>-110074.66000000946</v>
      </c>
      <c r="E51" s="5">
        <f t="shared" si="5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/>
      <c r="L51">
        <v>8833900</v>
      </c>
      <c r="M51">
        <v>8735843.3100000005</v>
      </c>
      <c r="N51">
        <f t="shared" si="4"/>
        <v>-98056.689999999478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 s="9">
        <f t="shared" si="0"/>
        <v>-196315.20000000019</v>
      </c>
      <c r="E52" s="5">
        <f t="shared" si="5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/>
      <c r="L52">
        <v>2321600</v>
      </c>
      <c r="M52">
        <v>2056835.26</v>
      </c>
      <c r="N52">
        <f t="shared" si="4"/>
        <v>-264764.74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0" t="s">
        <v>13</v>
      </c>
    </row>
    <row r="56" spans="1:15" x14ac:dyDescent="0.3">
      <c r="A56" t="s">
        <v>24</v>
      </c>
      <c r="B56">
        <f t="shared" ref="B56:B61" si="6">VLOOKUP(A56,A1:D52,4)</f>
        <v>-36209.630000000005</v>
      </c>
      <c r="C56">
        <f t="shared" ref="C56:C61" si="7">VLOOKUP(A56,A1:I52,9)</f>
        <v>-27292.159999999974</v>
      </c>
      <c r="D56" s="9">
        <f t="shared" ref="D56:D61" si="8">VLOOKUP(A56,A1:N52,14)</f>
        <v>-9181.0800000000163</v>
      </c>
    </row>
    <row r="57" spans="1:15" x14ac:dyDescent="0.3">
      <c r="A57" t="s">
        <v>25</v>
      </c>
      <c r="B57">
        <f t="shared" si="6"/>
        <v>0</v>
      </c>
      <c r="C57">
        <f t="shared" si="7"/>
        <v>0</v>
      </c>
      <c r="D57" s="9">
        <f t="shared" si="8"/>
        <v>-311228.08999999997</v>
      </c>
    </row>
    <row r="58" spans="1:15" x14ac:dyDescent="0.3">
      <c r="A58" t="s">
        <v>32</v>
      </c>
      <c r="B58">
        <f t="shared" si="6"/>
        <v>-149396.10000000987</v>
      </c>
      <c r="C58">
        <f t="shared" si="7"/>
        <v>-189254.06000000006</v>
      </c>
      <c r="D58" s="9">
        <f t="shared" si="8"/>
        <v>-374962.91000000015</v>
      </c>
    </row>
    <row r="59" spans="1:15" x14ac:dyDescent="0.3">
      <c r="A59" t="s">
        <v>38</v>
      </c>
      <c r="B59">
        <f t="shared" si="6"/>
        <v>-12230.810000000056</v>
      </c>
      <c r="C59">
        <f t="shared" si="7"/>
        <v>-45485.580000000075</v>
      </c>
      <c r="D59" s="9">
        <f t="shared" si="8"/>
        <v>-72.879999999888241</v>
      </c>
    </row>
    <row r="60" spans="1:15" x14ac:dyDescent="0.3">
      <c r="A60" t="s">
        <v>39</v>
      </c>
      <c r="B60">
        <f t="shared" si="6"/>
        <v>-4950.4699999999721</v>
      </c>
      <c r="C60">
        <f t="shared" si="7"/>
        <v>-8005.7900000010268</v>
      </c>
      <c r="D60" s="9">
        <f t="shared" si="8"/>
        <v>-1724.9000000000233</v>
      </c>
    </row>
    <row r="61" spans="1:15" x14ac:dyDescent="0.3">
      <c r="A61" t="s">
        <v>55</v>
      </c>
      <c r="B61">
        <f t="shared" si="6"/>
        <v>-184239.79000001028</v>
      </c>
      <c r="C61">
        <f t="shared" si="7"/>
        <v>-133456.33000001032</v>
      </c>
      <c r="D61" s="9">
        <f t="shared" si="8"/>
        <v>-82077.349999999627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0" t="s">
        <v>13</v>
      </c>
    </row>
    <row r="65" spans="1:4" x14ac:dyDescent="0.3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 s="9">
        <f>_xlfn.XLOOKUP($A65,$A$1:$A$52,$N$1:$N$52)</f>
        <v>-9181.0800000000163</v>
      </c>
    </row>
    <row r="66" spans="1:4" x14ac:dyDescent="0.3">
      <c r="A66" t="s">
        <v>25</v>
      </c>
      <c r="B66">
        <f t="shared" ref="B66:B70" si="9">_xlfn.XLOOKUP($A66,$A$1:$A$52,$D$1:$D$52)</f>
        <v>0</v>
      </c>
      <c r="C66">
        <f t="shared" ref="C66:C70" si="10">_xlfn.XLOOKUP($A66,$A$1:$A$52,$I$1:$I$52)</f>
        <v>0</v>
      </c>
      <c r="D66" s="9">
        <f t="shared" ref="D66:D70" si="11">_xlfn.XLOOKUP($A66,$A$1:$A$52,$N$1:$N$52)</f>
        <v>-311228.08999999997</v>
      </c>
    </row>
    <row r="67" spans="1:4" x14ac:dyDescent="0.3">
      <c r="A67" t="s">
        <v>32</v>
      </c>
      <c r="B67">
        <f t="shared" si="9"/>
        <v>-149396.10000000987</v>
      </c>
      <c r="C67">
        <f t="shared" si="10"/>
        <v>-189254.06000000006</v>
      </c>
      <c r="D67" s="9">
        <f t="shared" si="11"/>
        <v>-374962.91000000015</v>
      </c>
    </row>
    <row r="68" spans="1:4" x14ac:dyDescent="0.3">
      <c r="A68" t="s">
        <v>38</v>
      </c>
      <c r="B68">
        <f t="shared" si="9"/>
        <v>-12230.810000000056</v>
      </c>
      <c r="C68">
        <f t="shared" si="10"/>
        <v>-45485.580000000075</v>
      </c>
      <c r="D68" s="9">
        <f t="shared" si="11"/>
        <v>-72.879999999888241</v>
      </c>
    </row>
    <row r="69" spans="1:4" x14ac:dyDescent="0.3">
      <c r="A69" t="s">
        <v>39</v>
      </c>
      <c r="B69">
        <f t="shared" si="9"/>
        <v>-4950.4699999999721</v>
      </c>
      <c r="C69">
        <f t="shared" si="10"/>
        <v>-8005.7900000010268</v>
      </c>
      <c r="D69" s="9">
        <f t="shared" si="11"/>
        <v>-1724.9000000000233</v>
      </c>
    </row>
    <row r="70" spans="1:4" x14ac:dyDescent="0.3">
      <c r="A70" t="s">
        <v>55</v>
      </c>
      <c r="B70">
        <f t="shared" si="9"/>
        <v>-184239.79000001028</v>
      </c>
      <c r="C70">
        <f t="shared" si="10"/>
        <v>-133456.33000001032</v>
      </c>
      <c r="D70" s="9">
        <f t="shared" si="11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0" t="s">
        <v>13</v>
      </c>
    </row>
    <row r="74" spans="1:4" x14ac:dyDescent="0.3">
      <c r="A74" t="s">
        <v>24</v>
      </c>
      <c r="B74">
        <f>INDEX($D$1:$D$52,MATCH($A74,$A$1:$A$52))</f>
        <v>-36209.630000000005</v>
      </c>
      <c r="C74">
        <f>INDEX($I$1:$I$52,MATCH($A74,$A$1:$A$52))</f>
        <v>-27292.159999999974</v>
      </c>
      <c r="D74" s="9">
        <f>INDEX($N$1:$N$52,MATCH($A74,$A$1:$A$52))</f>
        <v>-9181.0800000000163</v>
      </c>
    </row>
    <row r="75" spans="1:4" x14ac:dyDescent="0.3">
      <c r="A75" t="s">
        <v>25</v>
      </c>
      <c r="B75">
        <f t="shared" ref="B75:B79" si="12">INDEX($D$1:$D$52,MATCH($A75,$A$1:$A$52))</f>
        <v>0</v>
      </c>
      <c r="C75">
        <f t="shared" ref="C75:C79" si="13">INDEX($I$1:$I$52,MATCH($A75,$A$1:$A$52))</f>
        <v>0</v>
      </c>
      <c r="D75" s="9">
        <f t="shared" ref="D75:D79" si="14">INDEX($N$1:$N$52,MATCH($A75,$A$1:$A$52))</f>
        <v>-311228.08999999997</v>
      </c>
    </row>
    <row r="76" spans="1:4" x14ac:dyDescent="0.3">
      <c r="A76" t="s">
        <v>32</v>
      </c>
      <c r="B76">
        <f t="shared" si="12"/>
        <v>-149396.10000000987</v>
      </c>
      <c r="C76">
        <f t="shared" si="13"/>
        <v>-189254.06000000006</v>
      </c>
      <c r="D76" s="9">
        <f t="shared" si="14"/>
        <v>-374962.91000000015</v>
      </c>
    </row>
    <row r="77" spans="1:4" x14ac:dyDescent="0.3">
      <c r="A77" t="s">
        <v>38</v>
      </c>
      <c r="B77">
        <f t="shared" si="12"/>
        <v>-12230.810000000056</v>
      </c>
      <c r="C77">
        <f t="shared" si="13"/>
        <v>-45485.580000000075</v>
      </c>
      <c r="D77" s="9">
        <f t="shared" si="14"/>
        <v>-72.879999999888241</v>
      </c>
    </row>
    <row r="78" spans="1:4" x14ac:dyDescent="0.3">
      <c r="A78" t="s">
        <v>39</v>
      </c>
      <c r="B78">
        <f t="shared" si="12"/>
        <v>-4950.4699999999721</v>
      </c>
      <c r="C78">
        <f t="shared" si="13"/>
        <v>-8005.7900000010268</v>
      </c>
      <c r="D78" s="9">
        <f t="shared" si="14"/>
        <v>-1724.9000000000233</v>
      </c>
    </row>
    <row r="79" spans="1:4" x14ac:dyDescent="0.3">
      <c r="A79" t="s">
        <v>55</v>
      </c>
      <c r="B79">
        <f t="shared" si="12"/>
        <v>-184239.79000001028</v>
      </c>
      <c r="C79">
        <f t="shared" si="13"/>
        <v>-133456.33000001032</v>
      </c>
      <c r="D79" s="9">
        <f t="shared" si="14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INDEX(C2:C52,MATCH($B$87,A2:A52))</f>
        <v>1315623.30999999</v>
      </c>
      <c r="C84" s="6">
        <f>INDEX(C2:C52,MATCH($B$87,A2:A52))</f>
        <v>1315623.30999999</v>
      </c>
    </row>
    <row r="85" spans="1:7" x14ac:dyDescent="0.3">
      <c r="A85" t="s">
        <v>74</v>
      </c>
      <c r="B85" s="6">
        <f>INDEX(G2:G52,MATCH($B$87,A2:A52))</f>
        <v>1590700</v>
      </c>
      <c r="C85" s="6">
        <f>INDEX(H2:H52,MATCH($B$87,A2:A52))</f>
        <v>1383905.98999999</v>
      </c>
    </row>
    <row r="86" spans="1:7" x14ac:dyDescent="0.3">
      <c r="A86" t="s">
        <v>75</v>
      </c>
      <c r="B86" s="6">
        <f>INDEX(L2:L52,MATCH($B$87,A2:A52))</f>
        <v>1579300</v>
      </c>
      <c r="C86" s="6">
        <f>INDEX(M2:M52,MATCH($B$87,A2:A52))</f>
        <v>1337735.3199999901</v>
      </c>
    </row>
    <row r="87" spans="1:7" x14ac:dyDescent="0.3">
      <c r="B87" t="s">
        <v>22</v>
      </c>
      <c r="C87" s="6"/>
    </row>
    <row r="88" spans="1:7" x14ac:dyDescent="0.3">
      <c r="A88" s="7" t="s">
        <v>76</v>
      </c>
      <c r="C88" s="6"/>
    </row>
    <row r="89" spans="1:7" x14ac:dyDescent="0.3">
      <c r="A89" t="s">
        <v>77</v>
      </c>
      <c r="B89" s="7">
        <v>1</v>
      </c>
      <c r="C89" s="6"/>
      <c r="D89" s="11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1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ErrorMessage="1" errorTitle="SELECT DEPARTMENT" promptTitle="SELECT" prompt="SELECT DEPT" sqref="B87" xr:uid="{397A40EA-9CEE-4A01-A539-1726C653E740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christiana hayes</cp:lastModifiedBy>
  <cp:revision/>
  <dcterms:created xsi:type="dcterms:W3CDTF">2020-02-26T17:00:38Z</dcterms:created>
  <dcterms:modified xsi:type="dcterms:W3CDTF">2025-05-23T00:50:26Z</dcterms:modified>
  <cp:category/>
  <cp:contentStatus/>
</cp:coreProperties>
</file>