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DA15\Excel\lookups-exercise-marvinshort\"/>
    </mc:Choice>
  </mc:AlternateContent>
  <xr:revisionPtr revIDLastSave="0" documentId="13_ncr:1_{FDF0DFE6-411E-4314-B62E-DDBE845F72F7}" xr6:coauthVersionLast="47" xr6:coauthVersionMax="47" xr10:uidLastSave="{00000000-0000-0000-0000-000000000000}"/>
  <bookViews>
    <workbookView xWindow="28680" yWindow="-6660" windowWidth="29040" windowHeight="15720" xr2:uid="{00000000-000D-0000-FFFF-FFFF00000000}"/>
  </bookViews>
  <sheets>
    <sheet name="metro_budget" sheetId="1" r:id="rId1"/>
    <sheet name="data_dictionary" sheetId="2" r:id="rId2"/>
    <sheet name="Looku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85" i="1"/>
  <c r="C86" i="1"/>
  <c r="C84" i="1"/>
  <c r="B85" i="1"/>
  <c r="B86" i="1"/>
  <c r="B84" i="1"/>
  <c r="C79" i="1"/>
  <c r="B75" i="1"/>
  <c r="B76" i="1"/>
  <c r="D68" i="1"/>
  <c r="D69" i="1"/>
  <c r="D70" i="1"/>
  <c r="D65" i="1"/>
  <c r="C66" i="1"/>
  <c r="C67" i="1"/>
  <c r="C69" i="1"/>
  <c r="B65" i="1"/>
  <c r="D57" i="1"/>
  <c r="D59" i="1"/>
  <c r="D60" i="1"/>
  <c r="D61" i="1"/>
  <c r="D56" i="1"/>
  <c r="B58" i="1"/>
  <c r="B59" i="1"/>
  <c r="B60" i="1"/>
  <c r="B56" i="1"/>
  <c r="O6" i="1"/>
  <c r="O7" i="1"/>
  <c r="O8" i="1"/>
  <c r="O9" i="1"/>
  <c r="O20" i="1"/>
  <c r="O21" i="1"/>
  <c r="O22" i="1"/>
  <c r="O23" i="1"/>
  <c r="O34" i="1"/>
  <c r="O35" i="1"/>
  <c r="O36" i="1"/>
  <c r="O37" i="1"/>
  <c r="O48" i="1"/>
  <c r="O49" i="1"/>
  <c r="O50" i="1"/>
  <c r="O51" i="1"/>
  <c r="J3" i="1"/>
  <c r="J4" i="1"/>
  <c r="J11" i="1"/>
  <c r="J12" i="1"/>
  <c r="J13" i="1"/>
  <c r="J14" i="1"/>
  <c r="J15" i="1"/>
  <c r="J16" i="1"/>
  <c r="J17" i="1"/>
  <c r="J18" i="1"/>
  <c r="J25" i="1"/>
  <c r="J26" i="1"/>
  <c r="J27" i="1"/>
  <c r="J28" i="1"/>
  <c r="J29" i="1"/>
  <c r="J30" i="1"/>
  <c r="J31" i="1"/>
  <c r="J32" i="1"/>
  <c r="J40" i="1"/>
  <c r="J41" i="1"/>
  <c r="J42" i="1"/>
  <c r="J43" i="1"/>
  <c r="J44" i="1"/>
  <c r="J45" i="1"/>
  <c r="J46" i="1"/>
  <c r="E8" i="1"/>
  <c r="E9" i="1"/>
  <c r="E10" i="1"/>
  <c r="E11" i="1"/>
  <c r="E12" i="1"/>
  <c r="E13" i="1"/>
  <c r="E14" i="1"/>
  <c r="E15" i="1"/>
  <c r="E22" i="1"/>
  <c r="E23" i="1"/>
  <c r="E24" i="1"/>
  <c r="E25" i="1"/>
  <c r="E26" i="1"/>
  <c r="E27" i="1"/>
  <c r="E28" i="1"/>
  <c r="E29" i="1"/>
  <c r="E36" i="1"/>
  <c r="E37" i="1"/>
  <c r="E38" i="1"/>
  <c r="E39" i="1"/>
  <c r="E40" i="1"/>
  <c r="E41" i="1"/>
  <c r="E42" i="1"/>
  <c r="E43" i="1"/>
  <c r="E50" i="1"/>
  <c r="E51" i="1"/>
  <c r="E52" i="1"/>
  <c r="I2" i="1"/>
  <c r="J2" i="1" s="1"/>
  <c r="E2" i="1"/>
  <c r="N3" i="1"/>
  <c r="O3" i="1" s="1"/>
  <c r="N4" i="1"/>
  <c r="O4" i="1" s="1"/>
  <c r="N5" i="1"/>
  <c r="O5" i="1" s="1"/>
  <c r="N6" i="1"/>
  <c r="N7" i="1"/>
  <c r="N8" i="1"/>
  <c r="N9" i="1"/>
  <c r="N10" i="1"/>
  <c r="O10" i="1" s="1"/>
  <c r="N11" i="1"/>
  <c r="D75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76" i="1" s="1"/>
  <c r="N19" i="1"/>
  <c r="O19" i="1" s="1"/>
  <c r="N20" i="1"/>
  <c r="N21" i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N37" i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N50" i="1"/>
  <c r="N51" i="1"/>
  <c r="N52" i="1"/>
  <c r="O52" i="1" s="1"/>
  <c r="N2" i="1"/>
  <c r="O2" i="1" s="1"/>
  <c r="I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57" i="1" s="1"/>
  <c r="I12" i="1"/>
  <c r="I13" i="1"/>
  <c r="I14" i="1"/>
  <c r="I15" i="1"/>
  <c r="I16" i="1"/>
  <c r="I17" i="1"/>
  <c r="I18" i="1"/>
  <c r="C5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0" i="1" s="1"/>
  <c r="I26" i="1"/>
  <c r="I27" i="1"/>
  <c r="I28" i="1"/>
  <c r="I29" i="1"/>
  <c r="I30" i="1"/>
  <c r="I31" i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C70" i="1" s="1"/>
  <c r="I42" i="1"/>
  <c r="I43" i="1"/>
  <c r="I44" i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D3" i="1"/>
  <c r="E3" i="1" s="1"/>
  <c r="D4" i="1"/>
  <c r="E4" i="1" s="1"/>
  <c r="D5" i="1"/>
  <c r="E5" i="1" s="1"/>
  <c r="D6" i="1"/>
  <c r="E6" i="1" s="1"/>
  <c r="D7" i="1"/>
  <c r="E7" i="1" s="1"/>
  <c r="F7" i="1" s="1"/>
  <c r="D8" i="1"/>
  <c r="D9" i="1"/>
  <c r="D10" i="1"/>
  <c r="B74" i="1" s="1"/>
  <c r="D11" i="1"/>
  <c r="B57" i="1" s="1"/>
  <c r="D12" i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F21" i="1" s="1"/>
  <c r="D22" i="1"/>
  <c r="D23" i="1"/>
  <c r="D24" i="1"/>
  <c r="B77" i="1" s="1"/>
  <c r="D25" i="1"/>
  <c r="B78" i="1" s="1"/>
  <c r="D26" i="1"/>
  <c r="D27" i="1"/>
  <c r="D28" i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D37" i="1"/>
  <c r="D38" i="1"/>
  <c r="D39" i="1"/>
  <c r="D40" i="1"/>
  <c r="D41" i="1"/>
  <c r="B79" i="1" s="1"/>
  <c r="D42" i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F49" i="1" s="1"/>
  <c r="D50" i="1"/>
  <c r="D51" i="1"/>
  <c r="D52" i="1"/>
  <c r="D2" i="1"/>
  <c r="F34" i="1" l="1"/>
  <c r="F41" i="1"/>
  <c r="F47" i="1"/>
  <c r="F33" i="1"/>
  <c r="F19" i="1"/>
  <c r="F5" i="1"/>
  <c r="F40" i="1"/>
  <c r="F14" i="1"/>
  <c r="P21" i="1"/>
  <c r="F46" i="1"/>
  <c r="F32" i="1"/>
  <c r="F18" i="1"/>
  <c r="F4" i="1"/>
  <c r="F39" i="1"/>
  <c r="F13" i="1"/>
  <c r="F45" i="1"/>
  <c r="F31" i="1"/>
  <c r="F17" i="1"/>
  <c r="F22" i="1"/>
  <c r="F3" i="1"/>
  <c r="F8" i="1"/>
  <c r="F9" i="1"/>
  <c r="F23" i="1"/>
  <c r="F37" i="1"/>
  <c r="F36" i="1"/>
  <c r="F50" i="1"/>
  <c r="F51" i="1"/>
  <c r="F38" i="1"/>
  <c r="F12" i="1"/>
  <c r="F42" i="1"/>
  <c r="F6" i="1"/>
  <c r="F15" i="1"/>
  <c r="P47" i="1"/>
  <c r="F11" i="1"/>
  <c r="P45" i="1"/>
  <c r="P17" i="1"/>
  <c r="P3" i="1"/>
  <c r="F29" i="1"/>
  <c r="F20" i="1"/>
  <c r="P46" i="1"/>
  <c r="F10" i="1"/>
  <c r="P30" i="1"/>
  <c r="P16" i="1"/>
  <c r="F28" i="1"/>
  <c r="P49" i="1"/>
  <c r="F48" i="1"/>
  <c r="F27" i="1"/>
  <c r="F52" i="1"/>
  <c r="F26" i="1"/>
  <c r="F44" i="1"/>
  <c r="P41" i="1"/>
  <c r="P27" i="1"/>
  <c r="P13" i="1"/>
  <c r="F25" i="1"/>
  <c r="F16" i="1"/>
  <c r="F24" i="1"/>
  <c r="P35" i="1"/>
  <c r="P52" i="1"/>
  <c r="F30" i="1"/>
  <c r="P2" i="1"/>
  <c r="F43" i="1"/>
  <c r="C68" i="1"/>
  <c r="C74" i="1"/>
  <c r="C78" i="1"/>
  <c r="C77" i="1"/>
  <c r="C75" i="1"/>
  <c r="C76" i="1"/>
  <c r="B70" i="1"/>
  <c r="J24" i="1"/>
  <c r="J10" i="1"/>
  <c r="K10" i="1" s="1"/>
  <c r="C56" i="1"/>
  <c r="B69" i="1"/>
  <c r="D67" i="1"/>
  <c r="D74" i="1"/>
  <c r="C61" i="1"/>
  <c r="B68" i="1"/>
  <c r="D66" i="1"/>
  <c r="D79" i="1"/>
  <c r="B67" i="1"/>
  <c r="D78" i="1"/>
  <c r="B61" i="1"/>
  <c r="B66" i="1"/>
  <c r="D77" i="1"/>
  <c r="D58" i="1"/>
  <c r="O18" i="1"/>
  <c r="P18" i="1" s="1"/>
  <c r="O11" i="1"/>
  <c r="P8" i="1" s="1"/>
  <c r="P9" i="1" l="1"/>
  <c r="K5" i="1"/>
  <c r="K24" i="1"/>
  <c r="K23" i="1"/>
  <c r="K33" i="1"/>
  <c r="K16" i="1"/>
  <c r="K13" i="1"/>
  <c r="K43" i="1"/>
  <c r="K46" i="1"/>
  <c r="K7" i="1"/>
  <c r="K36" i="1"/>
  <c r="P37" i="1"/>
  <c r="P29" i="1"/>
  <c r="P33" i="1"/>
  <c r="P51" i="1"/>
  <c r="K30" i="1"/>
  <c r="P12" i="1"/>
  <c r="K18" i="1"/>
  <c r="K28" i="1"/>
  <c r="P43" i="1"/>
  <c r="K35" i="1"/>
  <c r="K38" i="1"/>
  <c r="P4" i="1"/>
  <c r="K3" i="1"/>
  <c r="P44" i="1"/>
  <c r="K29" i="1"/>
  <c r="K32" i="1"/>
  <c r="P23" i="1"/>
  <c r="P15" i="1"/>
  <c r="P5" i="1"/>
  <c r="K4" i="1"/>
  <c r="K21" i="1"/>
  <c r="P26" i="1"/>
  <c r="K45" i="1"/>
  <c r="K41" i="1"/>
  <c r="K6" i="1"/>
  <c r="K49" i="1"/>
  <c r="K52" i="1"/>
  <c r="P32" i="1"/>
  <c r="K2" i="1"/>
  <c r="P48" i="1"/>
  <c r="K8" i="1"/>
  <c r="P34" i="1"/>
  <c r="P40" i="1"/>
  <c r="K40" i="1"/>
  <c r="K20" i="1"/>
  <c r="P31" i="1"/>
  <c r="P22" i="1"/>
  <c r="K9" i="1"/>
  <c r="K39" i="1"/>
  <c r="P20" i="1"/>
  <c r="K15" i="1"/>
  <c r="K11" i="1"/>
  <c r="K34" i="1"/>
  <c r="K22" i="1"/>
  <c r="K37" i="1"/>
  <c r="K31" i="1"/>
  <c r="K27" i="1"/>
  <c r="K51" i="1"/>
  <c r="P36" i="1"/>
  <c r="P14" i="1"/>
  <c r="K42" i="1"/>
  <c r="K48" i="1"/>
  <c r="K50" i="1"/>
  <c r="P10" i="1"/>
  <c r="K26" i="1"/>
  <c r="K19" i="1"/>
  <c r="K12" i="1"/>
  <c r="K47" i="1"/>
  <c r="P11" i="1"/>
  <c r="P25" i="1"/>
  <c r="K17" i="1"/>
  <c r="P28" i="1"/>
  <c r="K25" i="1"/>
  <c r="P7" i="1"/>
  <c r="P6" i="1"/>
  <c r="P39" i="1"/>
  <c r="K44" i="1"/>
  <c r="P42" i="1"/>
  <c r="K14" i="1"/>
  <c r="P24" i="1"/>
  <c r="P50" i="1"/>
  <c r="P19" i="1"/>
  <c r="P38" i="1"/>
</calcChain>
</file>

<file path=xl/sharedStrings.xml><?xml version="1.0" encoding="utf-8"?>
<sst xmlns="http://schemas.openxmlformats.org/spreadsheetml/2006/main" count="202" uniqueCount="91">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</sst>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10" xfId="0" applyFill="1" applyBorder="1"/>
    <xf numFmtId="44" fontId="0" fillId="0" borderId="0" xfId="42" applyFont="1"/>
    <xf numFmtId="0" fontId="0" fillId="35" borderId="1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5440281503274"/>
          <c:y val="0.14901979190340206"/>
          <c:w val="0.72353753857690861"/>
          <c:h val="0.55236504846694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_("$"* #,##0.00_);_("$"* \(#,##0.00\);_("$"* "-"??_);_(@_)</c:formatCode>
                <c:ptCount val="3"/>
                <c:pt idx="0">
                  <c:v>8837300</c:v>
                </c:pt>
                <c:pt idx="1">
                  <c:v>9713300</c:v>
                </c:pt>
                <c:pt idx="2">
                  <c:v>9343000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6-44B2-A0B1-F3AB482A82C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_("$"* #,##0.00_);_("$"* \(#,##0.00\);_("$"* "-"??_);_(@_)</c:formatCode>
                <c:ptCount val="3"/>
                <c:pt idx="0">
                  <c:v>8460963.1999999899</c:v>
                </c:pt>
                <c:pt idx="1">
                  <c:v>8991707.2399999909</c:v>
                </c:pt>
                <c:pt idx="2">
                  <c:v>8766655.9100000001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6-44B2-A0B1-F3AB482A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76431"/>
        <c:axId val="1447580271"/>
      </c:barChart>
      <c:catAx>
        <c:axId val="14475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0271"/>
        <c:crosses val="autoZero"/>
        <c:auto val="1"/>
        <c:lblAlgn val="ctr"/>
        <c:lblOffset val="100"/>
        <c:noMultiLvlLbl val="0"/>
      </c:catAx>
      <c:valAx>
        <c:axId val="14475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80</xdr:row>
      <xdr:rowOff>19050</xdr:rowOff>
    </xdr:from>
    <xdr:to>
      <xdr:col>5</xdr:col>
      <xdr:colOff>83819</xdr:colOff>
      <xdr:row>87</xdr:row>
      <xdr:rowOff>179068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AC98C-B05A-F610-CC47-BDFF0E69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50" activePane="bottomLeft" state="frozen"/>
      <selection pane="bottomLeft" activeCell="A54" sqref="A5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21.33203125" customWidth="1"/>
    <col min="6" max="6" width="27.77734375" customWidth="1"/>
    <col min="7" max="7" width="25.77734375" customWidth="1"/>
    <col min="8" max="8" width="26.33203125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3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IFERROR(D2/B2,0)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IFERROR(I2/G2,0)</f>
        <v>-9.4972027086493035E-2</v>
      </c>
      <c r="K2">
        <f>RANK(J2,$J$2:$J$52,1)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 s="9">
        <f>VLOOKUP(A56,$A$2:$D$52,4,FALSE)</f>
        <v>-36209.630000000005</v>
      </c>
      <c r="C56" s="9">
        <f>VLOOKUP(A56,$A$2:$I$52,9,FALSE)</f>
        <v>-27292.159999999974</v>
      </c>
      <c r="D56" s="9">
        <f>VLOOKUP(A56,$A$2:$N$52,14,FALSE)</f>
        <v>-9181.0800000000163</v>
      </c>
      <c r="J56" s="11"/>
      <c r="K56" s="11"/>
      <c r="L56" s="11"/>
    </row>
    <row r="57" spans="1:16" x14ac:dyDescent="0.3">
      <c r="A57" t="s">
        <v>25</v>
      </c>
      <c r="B57" s="9">
        <f t="shared" ref="B57:B61" si="9">VLOOKUP(A57,$A$2:$D$52,4,FALSE)</f>
        <v>0</v>
      </c>
      <c r="C57" s="9">
        <f t="shared" ref="C57:C61" si="10">VLOOKUP(A57,$A$2:$I$52,9,FALSE)</f>
        <v>0</v>
      </c>
      <c r="D57" s="9">
        <f t="shared" ref="D57:D61" si="11">VLOOKUP(A57,$A$2:$N$52,14,FALSE)</f>
        <v>-311228.08999999997</v>
      </c>
      <c r="J57" s="11"/>
      <c r="K57" s="11"/>
      <c r="L57" s="11"/>
    </row>
    <row r="58" spans="1:16" x14ac:dyDescent="0.3">
      <c r="A58" t="s">
        <v>32</v>
      </c>
      <c r="B58" s="9">
        <f t="shared" si="9"/>
        <v>-149396.10000000987</v>
      </c>
      <c r="C58" s="9">
        <f t="shared" si="10"/>
        <v>-189254.06000000006</v>
      </c>
      <c r="D58" s="9">
        <f t="shared" si="11"/>
        <v>-374962.91000000015</v>
      </c>
      <c r="J58" s="11"/>
      <c r="K58" s="11"/>
      <c r="L58" s="11"/>
    </row>
    <row r="59" spans="1:16" x14ac:dyDescent="0.3">
      <c r="A59" t="s">
        <v>38</v>
      </c>
      <c r="B59" s="9">
        <f t="shared" si="9"/>
        <v>-12230.810000000056</v>
      </c>
      <c r="C59" s="9">
        <f t="shared" si="10"/>
        <v>-45485.580000000075</v>
      </c>
      <c r="D59" s="9">
        <f t="shared" si="11"/>
        <v>-72.879999999888241</v>
      </c>
      <c r="J59" s="11"/>
      <c r="K59" s="11"/>
      <c r="L59" s="11"/>
    </row>
    <row r="60" spans="1:16" x14ac:dyDescent="0.3">
      <c r="A60" t="s">
        <v>39</v>
      </c>
      <c r="B60" s="9">
        <f t="shared" si="9"/>
        <v>-4950.4699999999721</v>
      </c>
      <c r="C60" s="9">
        <f t="shared" si="10"/>
        <v>-8005.7900000010268</v>
      </c>
      <c r="D60" s="9">
        <f t="shared" si="11"/>
        <v>-1724.9000000000233</v>
      </c>
      <c r="J60" s="11"/>
      <c r="K60" s="11"/>
      <c r="L60" s="11"/>
    </row>
    <row r="61" spans="1:16" x14ac:dyDescent="0.3">
      <c r="A61" t="s">
        <v>55</v>
      </c>
      <c r="B61" s="9">
        <f t="shared" si="9"/>
        <v>-184239.79000001028</v>
      </c>
      <c r="C61" s="9">
        <f t="shared" si="10"/>
        <v>-133456.33000001032</v>
      </c>
      <c r="D61" s="9">
        <f t="shared" si="11"/>
        <v>-82077.349999999627</v>
      </c>
      <c r="J61" s="11"/>
      <c r="K61" s="11"/>
      <c r="L61" s="11"/>
    </row>
    <row r="63" spans="1:16" x14ac:dyDescent="0.3">
      <c r="A63" s="6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 s="9">
        <f>_xlfn.XLOOKUP(A65,$A$2:$A$52,$D$2:$D$52,"No Match Found")</f>
        <v>-36209.630000000005</v>
      </c>
      <c r="C65" s="9">
        <f>_xlfn.XLOOKUP(A65,$A$2:$A$52,$I$2:$I$52,"No Match Found")</f>
        <v>-27292.159999999974</v>
      </c>
      <c r="D65" s="9">
        <f>_xlfn.XLOOKUP(A65,$A$2:$A$52,$N$2:$N$52,"No Match Found")</f>
        <v>-9181.0800000000163</v>
      </c>
    </row>
    <row r="66" spans="1:4" x14ac:dyDescent="0.3">
      <c r="A66" t="s">
        <v>25</v>
      </c>
      <c r="B66" s="9">
        <f>_xlfn.XLOOKUP(A66,$A$2:$A$52,$D$2:$D$52,"No Match Found")</f>
        <v>0</v>
      </c>
      <c r="C66" s="9">
        <f>_xlfn.XLOOKUP(A66,$A$2:$A$52,$I$2:$I$52,"No Match Found")</f>
        <v>0</v>
      </c>
      <c r="D66" s="9">
        <f>_xlfn.XLOOKUP(A66,$A$2:$A$52,$N$2:$N$52,"No Match Found")</f>
        <v>-311228.08999999997</v>
      </c>
    </row>
    <row r="67" spans="1:4" x14ac:dyDescent="0.3">
      <c r="A67" t="s">
        <v>32</v>
      </c>
      <c r="B67" s="9">
        <f>_xlfn.XLOOKUP(A67,$A$2:$A$52,$D$2:$D$52,"No Match Found")</f>
        <v>-149396.10000000987</v>
      </c>
      <c r="C67" s="9">
        <f>_xlfn.XLOOKUP(A67,$A$2:$A$52,$I$2:$I$52,"No Match Found")</f>
        <v>-189254.06000000006</v>
      </c>
      <c r="D67" s="9">
        <f>_xlfn.XLOOKUP(A67,$A$2:$A$52,$N$2:$N$52,"No Match Found")</f>
        <v>-374962.91000000015</v>
      </c>
    </row>
    <row r="68" spans="1:4" x14ac:dyDescent="0.3">
      <c r="A68" t="s">
        <v>38</v>
      </c>
      <c r="B68" s="9">
        <f>_xlfn.XLOOKUP(A68,$A$2:$A$52,$D$2:$D$52,"No Match Found")</f>
        <v>-12230.810000000056</v>
      </c>
      <c r="C68" s="9">
        <f>_xlfn.XLOOKUP(A68,$A$2:$A$52,$I$2:$I$52,"No Match Found")</f>
        <v>-45485.580000000075</v>
      </c>
      <c r="D68" s="9">
        <f>_xlfn.XLOOKUP(A68,$A$2:$A$52,$N$2:$N$52,"No Match Found")</f>
        <v>-72.879999999888241</v>
      </c>
    </row>
    <row r="69" spans="1:4" x14ac:dyDescent="0.3">
      <c r="A69" t="s">
        <v>39</v>
      </c>
      <c r="B69" s="9">
        <f>_xlfn.XLOOKUP(A69,$A$2:$A$52,$D$2:$D$52,"No Match Found")</f>
        <v>-4950.4699999999721</v>
      </c>
      <c r="C69" s="9">
        <f>_xlfn.XLOOKUP(A69,$A$2:$A$52,$I$2:$I$52,"No Match Found")</f>
        <v>-8005.7900000010268</v>
      </c>
      <c r="D69" s="9">
        <f>_xlfn.XLOOKUP(A69,$A$2:$A$52,$N$2:$N$52,"No Match Found")</f>
        <v>-1724.9000000000233</v>
      </c>
    </row>
    <row r="70" spans="1:4" x14ac:dyDescent="0.3">
      <c r="A70" t="s">
        <v>55</v>
      </c>
      <c r="B70" s="9">
        <f>_xlfn.XLOOKUP(A70,$A$2:$A$52,$D$2:$D$52,"No Match Found")</f>
        <v>-184239.79000001028</v>
      </c>
      <c r="C70" s="9">
        <f>_xlfn.XLOOKUP(A70,$A$2:$A$52,$I$2:$I$52,"No Match Found")</f>
        <v>-133456.33000001032</v>
      </c>
      <c r="D70" s="9">
        <f>_xlfn.XLOOKUP(A70,$A$2:$A$52,$N$2:$N$52,"No Match Found")</f>
        <v>-82077.349999999627</v>
      </c>
    </row>
    <row r="72" spans="1:4" x14ac:dyDescent="0.3">
      <c r="A72" s="6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 s="9">
        <f>INDEX($A$2:$D$52,MATCH(A74,$A$2:$A$52,0),4)</f>
        <v>-36209.630000000005</v>
      </c>
      <c r="C74" s="9">
        <f>INDEX($A$2:$I$52,MATCH(A74,$A$2:$A$52,0),9)</f>
        <v>-27292.159999999974</v>
      </c>
      <c r="D74" s="9">
        <f>INDEX($A$2:$N$52,MATCH(A74,$A$2:$A$52,0),14)</f>
        <v>-9181.0800000000163</v>
      </c>
    </row>
    <row r="75" spans="1:4" x14ac:dyDescent="0.3">
      <c r="A75" t="s">
        <v>25</v>
      </c>
      <c r="B75" s="9">
        <f>INDEX($A$2:$D$52,MATCH(A75,$A$2:$A$52,0),4)</f>
        <v>0</v>
      </c>
      <c r="C75" s="9">
        <f>INDEX($A$2:$I$52,MATCH(A75,$A$2:$A$52,0),9)</f>
        <v>0</v>
      </c>
      <c r="D75" s="9">
        <f>INDEX($A$2:$N$52,MATCH(A75,$A$2:$A$52,0),14)</f>
        <v>-311228.08999999997</v>
      </c>
    </row>
    <row r="76" spans="1:4" x14ac:dyDescent="0.3">
      <c r="A76" t="s">
        <v>32</v>
      </c>
      <c r="B76" s="9">
        <f>INDEX($A$2:$D$52,MATCH(A76,$A$2:$A$52,0),4)</f>
        <v>-149396.10000000987</v>
      </c>
      <c r="C76" s="9">
        <f>INDEX($A$2:$I$52,MATCH(A76,$A$2:$A$52,0),9)</f>
        <v>-189254.06000000006</v>
      </c>
      <c r="D76" s="9">
        <f>INDEX($A$2:$N$52,MATCH(A76,$A$2:$A$52,0),14)</f>
        <v>-374962.91000000015</v>
      </c>
    </row>
    <row r="77" spans="1:4" x14ac:dyDescent="0.3">
      <c r="A77" t="s">
        <v>38</v>
      </c>
      <c r="B77" s="9">
        <f>INDEX($A$2:$D$52,MATCH(A77,$A$2:$A$52,0),4)</f>
        <v>-12230.810000000056</v>
      </c>
      <c r="C77" s="9">
        <f>INDEX($A$2:$I$52,MATCH(A77,$A$2:$A$52,0),9)</f>
        <v>-45485.580000000075</v>
      </c>
      <c r="D77" s="9">
        <f>INDEX($A$2:$N$52,MATCH(A77,$A$2:$A$52,0),14)</f>
        <v>-72.879999999888241</v>
      </c>
    </row>
    <row r="78" spans="1:4" x14ac:dyDescent="0.3">
      <c r="A78" t="s">
        <v>39</v>
      </c>
      <c r="B78" s="9">
        <f>INDEX($A$2:$D$52,MATCH(A78,$A$2:$A$52,0),4)</f>
        <v>-4950.4699999999721</v>
      </c>
      <c r="C78" s="9">
        <f>INDEX($A$2:$I$52,MATCH(A78,$A$2:$A$52,0),9)</f>
        <v>-8005.7900000010268</v>
      </c>
      <c r="D78" s="9">
        <f>INDEX($A$2:$N$52,MATCH(A78,$A$2:$A$52,0),14)</f>
        <v>-1724.9000000000233</v>
      </c>
    </row>
    <row r="79" spans="1:4" x14ac:dyDescent="0.3">
      <c r="A79" t="s">
        <v>55</v>
      </c>
      <c r="B79" s="9">
        <f>INDEX($A$2:$D$52,MATCH(A79,$A$2:$A$52,0),4)</f>
        <v>-184239.79000001028</v>
      </c>
      <c r="C79" s="9">
        <f>INDEX($A$2:$I$52,MATCH(A79,$A$2:$A$52,0),9)</f>
        <v>-133456.33000001032</v>
      </c>
      <c r="D79" s="9">
        <f>INDEX($A$2:$N$52,MATCH(A79,$A$2:$A$52,0),14)</f>
        <v>-82077.349999999627</v>
      </c>
    </row>
    <row r="81" spans="1:9" x14ac:dyDescent="0.3">
      <c r="A81" s="6" t="s">
        <v>70</v>
      </c>
    </row>
    <row r="82" spans="1:9" x14ac:dyDescent="0.3">
      <c r="A82" t="s">
        <v>0</v>
      </c>
    </row>
    <row r="83" spans="1:9" x14ac:dyDescent="0.3">
      <c r="B83" s="1" t="s">
        <v>71</v>
      </c>
      <c r="C83" s="1" t="s">
        <v>72</v>
      </c>
      <c r="E83" s="12"/>
      <c r="F83" s="13"/>
      <c r="G83" s="12"/>
      <c r="H83" s="13"/>
      <c r="I83" s="13"/>
    </row>
    <row r="84" spans="1:9" x14ac:dyDescent="0.3">
      <c r="A84" t="s">
        <v>73</v>
      </c>
      <c r="B84" s="9">
        <f>INDEX($A$2:$P$52,MATCH($B$87,$A$2:$A$52,0),MATCH(_xlfn.CONCAT(A84,"_",$B$83),$A$1:$P$1,0))</f>
        <v>8837300</v>
      </c>
      <c r="C84" s="9">
        <f>INDEX($A$2:$P$52,MATCH($B$87,$A$2:$A$52,0),MATCH(_xlfn.CONCAT(A84,"_",$C$83),$A$1:$P$1,0))</f>
        <v>8460963.1999999899</v>
      </c>
      <c r="E84" s="14"/>
      <c r="F84" s="13"/>
      <c r="G84" s="14"/>
      <c r="H84" s="13"/>
      <c r="I84" s="13"/>
    </row>
    <row r="85" spans="1:9" x14ac:dyDescent="0.3">
      <c r="A85" t="s">
        <v>74</v>
      </c>
      <c r="B85" s="9">
        <f t="shared" ref="B85:B86" si="12">INDEX($A$2:$P$52,MATCH($B$87,$A$2:$A$52,0),MATCH(_xlfn.CONCAT(A85,"_",$B$83),$A$1:$P$1,0))</f>
        <v>9713300</v>
      </c>
      <c r="C85" s="9">
        <f t="shared" ref="C85:C86" si="13">INDEX($A$2:$P$52,MATCH($B$87,$A$2:$A$52,0),MATCH(_xlfn.CONCAT(A85,"_",$C$83),$A$1:$P$1,0))</f>
        <v>8991707.2399999909</v>
      </c>
      <c r="E85" s="14"/>
      <c r="F85" s="13"/>
      <c r="G85" s="14"/>
      <c r="H85" s="13"/>
      <c r="I85" s="13"/>
    </row>
    <row r="86" spans="1:9" x14ac:dyDescent="0.3">
      <c r="A86" t="s">
        <v>75</v>
      </c>
      <c r="B86" s="9">
        <f t="shared" si="12"/>
        <v>9343000</v>
      </c>
      <c r="C86" s="9">
        <f t="shared" si="13"/>
        <v>8766655.9100000001</v>
      </c>
      <c r="E86" s="14"/>
      <c r="F86" s="13"/>
      <c r="G86" s="14"/>
      <c r="H86" s="13"/>
      <c r="I86" s="13"/>
    </row>
    <row r="87" spans="1:9" x14ac:dyDescent="0.3">
      <c r="B87" s="10" t="s">
        <v>33</v>
      </c>
      <c r="E87" s="13"/>
      <c r="F87" s="13"/>
      <c r="G87" s="13"/>
      <c r="H87" s="13"/>
      <c r="I87" s="13"/>
    </row>
    <row r="88" spans="1:9" x14ac:dyDescent="0.3">
      <c r="A88" s="6" t="s">
        <v>76</v>
      </c>
    </row>
    <row r="89" spans="1:9" x14ac:dyDescent="0.3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9" x14ac:dyDescent="0.3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9" x14ac:dyDescent="0.3">
      <c r="A91" t="s">
        <v>73</v>
      </c>
      <c r="C91" s="5"/>
      <c r="E91" s="5"/>
      <c r="G91" s="5"/>
    </row>
    <row r="92" spans="1:9" x14ac:dyDescent="0.3">
      <c r="A92" t="s">
        <v>74</v>
      </c>
      <c r="C92" s="5"/>
      <c r="E92" s="5"/>
      <c r="G92" s="5"/>
    </row>
    <row r="93" spans="1:9" x14ac:dyDescent="0.3">
      <c r="A93" t="s">
        <v>75</v>
      </c>
      <c r="C93" s="5"/>
      <c r="E93" s="5"/>
      <c r="G93" s="5"/>
    </row>
    <row r="95" spans="1:9" x14ac:dyDescent="0.3">
      <c r="A95" s="6" t="s">
        <v>79</v>
      </c>
    </row>
    <row r="96" spans="1:9" x14ac:dyDescent="0.3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3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select a department from the drop down" xr:uid="{AF3371EC-36AA-41EE-BBC3-7D28DD50EFF2}">
          <x14:formula1>
            <xm:f>Lookups!$A$2:$A$52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675-CD03-40C7-96E8-718B59004C58}">
  <dimension ref="A1:A52"/>
  <sheetViews>
    <sheetView workbookViewId="0">
      <selection activeCell="D5" sqref="D5"/>
    </sheetView>
  </sheetViews>
  <sheetFormatPr defaultRowHeight="14.4" x14ac:dyDescent="0.3"/>
  <cols>
    <col min="1" max="1" width="40.21875" customWidth="1"/>
  </cols>
  <sheetData>
    <row r="1" spans="1:1" x14ac:dyDescent="0.3">
      <c r="A1" s="8" t="s">
        <v>90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0 6 G 0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T o b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6 G 0 W i i K R 7 g O A A A A E Q A A A B M A H A B G b 3 J t d W x h c y 9 T Z W N 0 a W 9 u M S 5 t I K I Y A C i g F A A A A A A A A A A A A A A A A A A A A A A A A A A A A C t O T S 7 J z M 9 T C I b Q h t Y A U E s B A i 0 A F A A C A A g A 0 6 G 0 W i L k O f y j A A A A 9 g A A A B I A A A A A A A A A A A A A A A A A A A A A A E N v b m Z p Z y 9 Q Y W N r Y W d l L n h t b F B L A Q I t A B Q A A g A I A N O h t F o P y u m r p A A A A O k A A A A T A A A A A A A A A A A A A A A A A O 8 A A A B b Q 2 9 u d G V u d F 9 U e X B l c 1 0 u e G 1 s U E s B A i 0 A F A A C A A g A 0 6 G 0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2 z Z w c T 7 E x E j e s p R Z 6 L L 3 U A A A A A A g A A A A A A E G Y A A A A B A A A g A A A A A O + q f W R X Y W g + F / A q T Q / s r x o x v M 4 m / D 2 E U S + q X h O / e 4 U A A A A A D o A A A A A C A A A g A A A A Q j z + O o j p r 8 l R x 6 B Y i a d i 3 c d 8 7 J i y D M d / g C P x p + H E x j 5 Q A A A A N m D P y Z 2 W e R Z I K q W Y i X E l P D i 8 r y J I a b a 6 1 b r j y D k 4 U B b j Y p V h R 9 I w r h 2 5 i m W D l N K C q U K v j m X m 1 j S t 4 K 3 p G 7 e r / 4 y s I 2 v 9 h 7 j z Y Q 5 6 w z n a w w J A A A A A G l + I Y 2 D m R L 8 W I A N z E O 7 P E C 2 M 3 Z 1 c j E r 8 w i + x r Q 6 6 A L D v 8 U 7 + f a + 2 S H W p y b A W n B s h k q O u d n Y m 0 S N L T 3 o M h O g Y X A = = < / D a t a M a s h u p > 
</file>

<file path=customXml/itemProps1.xml><?xml version="1.0" encoding="utf-8"?>
<ds:datastoreItem xmlns:ds="http://schemas.openxmlformats.org/officeDocument/2006/customXml" ds:itemID="{F049BCE7-1C57-4038-84DA-EDCBFE7F7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data_dictionary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Marvin Short</cp:lastModifiedBy>
  <cp:revision/>
  <dcterms:created xsi:type="dcterms:W3CDTF">2020-02-26T17:00:38Z</dcterms:created>
  <dcterms:modified xsi:type="dcterms:W3CDTF">2025-05-21T02:55:16Z</dcterms:modified>
  <cp:category/>
  <cp:contentStatus/>
</cp:coreProperties>
</file>