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35884\Documents\DA15\Excel\lookups-exercise-sunitha-m25\"/>
    </mc:Choice>
  </mc:AlternateContent>
  <xr:revisionPtr revIDLastSave="0" documentId="13_ncr:1_{EAADF69C-3B60-4ED2-8964-FED3A1D10B1D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C86" i="1"/>
  <c r="C85" i="1"/>
  <c r="C84" i="1"/>
  <c r="B86" i="1"/>
  <c r="B84" i="1"/>
  <c r="B85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O11" i="1"/>
  <c r="O12" i="1"/>
  <c r="O13" i="1"/>
  <c r="O14" i="1"/>
  <c r="O15" i="1"/>
  <c r="O16" i="1"/>
  <c r="O19" i="1"/>
  <c r="O20" i="1"/>
  <c r="O21" i="1"/>
  <c r="O31" i="1"/>
  <c r="O32" i="1"/>
  <c r="O33" i="1"/>
  <c r="O34" i="1"/>
  <c r="O35" i="1"/>
  <c r="O36" i="1"/>
  <c r="O39" i="1"/>
  <c r="O40" i="1"/>
  <c r="O41" i="1"/>
  <c r="O51" i="1"/>
  <c r="O52" i="1"/>
  <c r="O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N13" i="1"/>
  <c r="N14" i="1"/>
  <c r="N15" i="1"/>
  <c r="N16" i="1"/>
  <c r="N17" i="1"/>
  <c r="O17" i="1" s="1"/>
  <c r="N18" i="1"/>
  <c r="O18" i="1" s="1"/>
  <c r="N19" i="1"/>
  <c r="N20" i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N32" i="1"/>
  <c r="N33" i="1"/>
  <c r="N34" i="1"/>
  <c r="N35" i="1"/>
  <c r="N36" i="1"/>
  <c r="N37" i="1"/>
  <c r="O37" i="1" s="1"/>
  <c r="N38" i="1"/>
  <c r="O38" i="1" s="1"/>
  <c r="N39" i="1"/>
  <c r="N40" i="1"/>
  <c r="N41" i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N2" i="1"/>
  <c r="J3" i="1"/>
  <c r="J6" i="1"/>
  <c r="J7" i="1"/>
  <c r="J8" i="1"/>
  <c r="J18" i="1"/>
  <c r="J19" i="1"/>
  <c r="J20" i="1"/>
  <c r="J21" i="1"/>
  <c r="J22" i="1"/>
  <c r="J23" i="1"/>
  <c r="J26" i="1"/>
  <c r="J27" i="1"/>
  <c r="J28" i="1"/>
  <c r="J38" i="1"/>
  <c r="J39" i="1"/>
  <c r="J40" i="1"/>
  <c r="J41" i="1"/>
  <c r="J42" i="1"/>
  <c r="J43" i="1"/>
  <c r="J46" i="1"/>
  <c r="J47" i="1"/>
  <c r="J48" i="1"/>
  <c r="I3" i="1"/>
  <c r="I4" i="1"/>
  <c r="J4" i="1" s="1"/>
  <c r="I5" i="1"/>
  <c r="J5" i="1" s="1"/>
  <c r="I6" i="1"/>
  <c r="I7" i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I20" i="1"/>
  <c r="I21" i="1"/>
  <c r="I22" i="1"/>
  <c r="I23" i="1"/>
  <c r="I24" i="1"/>
  <c r="J24" i="1" s="1"/>
  <c r="I25" i="1"/>
  <c r="J25" i="1" s="1"/>
  <c r="I26" i="1"/>
  <c r="I27" i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I40" i="1"/>
  <c r="I41" i="1"/>
  <c r="I42" i="1"/>
  <c r="I43" i="1"/>
  <c r="I44" i="1"/>
  <c r="J44" i="1" s="1"/>
  <c r="I45" i="1"/>
  <c r="J45" i="1" s="1"/>
  <c r="I46" i="1"/>
  <c r="I47" i="1"/>
  <c r="I48" i="1"/>
  <c r="I49" i="1"/>
  <c r="J49" i="1" s="1"/>
  <c r="I50" i="1"/>
  <c r="J50" i="1" s="1"/>
  <c r="I51" i="1"/>
  <c r="J51" i="1" s="1"/>
  <c r="I52" i="1"/>
  <c r="J52" i="1" s="1"/>
  <c r="I2" i="1"/>
  <c r="J2" i="1" s="1"/>
  <c r="D3" i="1"/>
  <c r="D4" i="1"/>
  <c r="E4" i="1" s="1"/>
  <c r="D5" i="1"/>
  <c r="E5" i="1" s="1"/>
  <c r="D6" i="1"/>
  <c r="E6" i="1" s="1"/>
  <c r="D7" i="1"/>
  <c r="D8" i="1"/>
  <c r="D9" i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D24" i="1"/>
  <c r="D25" i="1"/>
  <c r="D26" i="1"/>
  <c r="E26" i="1" s="1"/>
  <c r="D27" i="1"/>
  <c r="D28" i="1"/>
  <c r="E28" i="1" s="1"/>
  <c r="D29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D45" i="1"/>
  <c r="E45" i="1" s="1"/>
  <c r="D46" i="1"/>
  <c r="E46" i="1" s="1"/>
  <c r="D47" i="1"/>
  <c r="D48" i="1"/>
  <c r="E48" i="1" s="1"/>
  <c r="D49" i="1"/>
  <c r="D50" i="1"/>
  <c r="D51" i="1"/>
  <c r="E51" i="1" s="1"/>
  <c r="D52" i="1"/>
  <c r="E52" i="1" s="1"/>
  <c r="D2" i="1"/>
  <c r="E3" i="1"/>
  <c r="E7" i="1"/>
  <c r="E8" i="1"/>
  <c r="E9" i="1"/>
  <c r="E10" i="1"/>
  <c r="E23" i="1"/>
  <c r="E27" i="1"/>
  <c r="E29" i="1"/>
  <c r="E43" i="1"/>
  <c r="E44" i="1"/>
  <c r="E47" i="1"/>
  <c r="E49" i="1"/>
  <c r="E50" i="1"/>
  <c r="E2" i="1"/>
  <c r="E25" i="1" l="1"/>
  <c r="E24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<sst xmlns="http://schemas.openxmlformats.org/spreadsheetml/2006/main" count="150" uniqueCount="90">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</sst>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4" workbookViewId="0">
      <selection activeCell="E85" sqref="E85"/>
    </sheetView>
  </sheetViews>
  <sheetFormatPr defaultRowHeight="14.4" x14ac:dyDescent="0.55000000000000004"/>
  <cols>
    <col min="1" max="1" width="32.26171875" bestFit="1" customWidth="1"/>
    <col min="2" max="4" width="26.26171875" bestFit="1" customWidth="1"/>
    <col min="5" max="5" width="15.83984375" customWidth="1"/>
    <col min="6" max="6" width="21" bestFit="1" customWidth="1"/>
    <col min="7" max="7" width="15.578125" customWidth="1"/>
    <col min="8" max="8" width="26.26171875" bestFit="1" customWidth="1"/>
    <col min="9" max="12" width="15.83984375" customWidth="1"/>
    <col min="13" max="13" width="15.41796875" customWidth="1"/>
    <col min="14" max="15" width="17.83984375" customWidth="1"/>
    <col min="16" max="17" width="13.261718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55000000000000004">
      <c r="A2" t="s">
        <v>16</v>
      </c>
      <c r="B2">
        <v>356640100</v>
      </c>
      <c r="C2">
        <v>341243679.13</v>
      </c>
      <c r="D2">
        <f>SUM(C2-B2)</f>
        <v>-15396420.870000005</v>
      </c>
      <c r="E2" s="5">
        <f>IFERROR(SUM(D2/B2),"-")</f>
        <v>-4.3170750765267295E-2</v>
      </c>
      <c r="F2">
        <f>IFERROR(RANK(E2,E2:E52,1),"-")</f>
        <v>14</v>
      </c>
      <c r="G2">
        <v>382685200</v>
      </c>
      <c r="H2">
        <v>346340810.81999999</v>
      </c>
      <c r="I2">
        <f>SUM(H2-G2)</f>
        <v>-36344389.180000007</v>
      </c>
      <c r="J2" s="5">
        <f>IFERROR(SUM(I2/G2),"-")</f>
        <v>-9.4972027086493035E-2</v>
      </c>
      <c r="K2">
        <f>IFERROR(RANK(J2,J2:J52,1),"-")</f>
        <v>10</v>
      </c>
      <c r="L2">
        <v>376548600</v>
      </c>
      <c r="M2">
        <v>355279492.22999901</v>
      </c>
      <c r="N2">
        <f>SUM(M2-L2)</f>
        <v>-21269107.770000994</v>
      </c>
      <c r="O2" s="5">
        <f>IFERROR(SUM(N2/L2),"-")</f>
        <v>-5.6484362894991494E-2</v>
      </c>
      <c r="P2">
        <f>IFERROR(RANK(O2,O2:O52,1),"-")</f>
        <v>14</v>
      </c>
    </row>
    <row r="3" spans="1:16" x14ac:dyDescent="0.55000000000000004">
      <c r="A3" t="s">
        <v>17</v>
      </c>
      <c r="B3">
        <v>328800</v>
      </c>
      <c r="C3">
        <v>321214.59000000003</v>
      </c>
      <c r="D3">
        <f t="shared" ref="D3:D52" si="0">SUM(C3-B3)</f>
        <v>-7585.4099999999744</v>
      </c>
      <c r="E3" s="5">
        <f t="shared" ref="E3:E52" si="1">IFERROR(SUM(D3/B3),"-")</f>
        <v>-2.3069981751824741E-2</v>
      </c>
      <c r="F3">
        <f t="shared" ref="F3:F52" si="2">IFERROR(RANK(E3,E3:E53,1),"-")</f>
        <v>21</v>
      </c>
      <c r="G3">
        <v>334800</v>
      </c>
      <c r="H3">
        <v>312433.70999999897</v>
      </c>
      <c r="I3">
        <f t="shared" ref="I3:I52" si="3">SUM(H3-G3)</f>
        <v>-22366.290000001027</v>
      </c>
      <c r="J3" s="5">
        <f t="shared" ref="J3:J52" si="4">IFERROR(SUM(I3/G3),"-")</f>
        <v>-6.6804928315415249E-2</v>
      </c>
      <c r="K3">
        <f t="shared" ref="K3:K52" si="5">IFERROR(RANK(J3,J3:J53,1),"-")</f>
        <v>13</v>
      </c>
      <c r="L3">
        <v>322700</v>
      </c>
      <c r="M3">
        <v>322263.03999999998</v>
      </c>
      <c r="N3">
        <f t="shared" ref="N3:N52" si="6">SUM(M3-L3)</f>
        <v>-436.96000000002095</v>
      </c>
      <c r="O3" s="5">
        <f t="shared" ref="O3:O52" si="7">IFERROR(SUM(N3/L3),"-")</f>
        <v>-1.3540749922529313E-3</v>
      </c>
      <c r="P3">
        <f t="shared" ref="P3:P52" si="8">IFERROR(RANK(O3,O3:O53,1),"-")</f>
        <v>36</v>
      </c>
    </row>
    <row r="4" spans="1:16" x14ac:dyDescent="0.55000000000000004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55000000000000004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21</v>
      </c>
    </row>
    <row r="6" spans="1:16" x14ac:dyDescent="0.55000000000000004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10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35</v>
      </c>
    </row>
    <row r="7" spans="1:16" x14ac:dyDescent="0.55000000000000004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55000000000000004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55000000000000004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11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7</v>
      </c>
    </row>
    <row r="10" spans="1:16" x14ac:dyDescent="0.55000000000000004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55000000000000004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-</v>
      </c>
      <c r="F11" t="str">
        <f t="shared" si="2"/>
        <v>-</v>
      </c>
      <c r="G11">
        <v>0</v>
      </c>
      <c r="H11">
        <v>0</v>
      </c>
      <c r="I11">
        <f t="shared" si="3"/>
        <v>0</v>
      </c>
      <c r="J11" s="5" t="str">
        <f t="shared" si="4"/>
        <v>-</v>
      </c>
      <c r="K11" t="str">
        <f t="shared" si="5"/>
        <v>-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55000000000000004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8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6</v>
      </c>
    </row>
    <row r="13" spans="1:16" x14ac:dyDescent="0.55000000000000004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24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19</v>
      </c>
    </row>
    <row r="14" spans="1:16" x14ac:dyDescent="0.55000000000000004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21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13</v>
      </c>
    </row>
    <row r="15" spans="1:16" x14ac:dyDescent="0.55000000000000004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36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18</v>
      </c>
    </row>
    <row r="16" spans="1:16" x14ac:dyDescent="0.55000000000000004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26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29</v>
      </c>
    </row>
    <row r="17" spans="1:16" x14ac:dyDescent="0.55000000000000004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13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6</v>
      </c>
    </row>
    <row r="18" spans="1:16" x14ac:dyDescent="0.55000000000000004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1</v>
      </c>
    </row>
    <row r="19" spans="1:16" x14ac:dyDescent="0.55000000000000004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5</v>
      </c>
    </row>
    <row r="20" spans="1:16" x14ac:dyDescent="0.55000000000000004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30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28</v>
      </c>
    </row>
    <row r="21" spans="1:16" x14ac:dyDescent="0.55000000000000004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5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11</v>
      </c>
    </row>
    <row r="22" spans="1:16" x14ac:dyDescent="0.55000000000000004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18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24</v>
      </c>
    </row>
    <row r="23" spans="1:16" x14ac:dyDescent="0.55000000000000004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7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13</v>
      </c>
    </row>
    <row r="24" spans="1:16" x14ac:dyDescent="0.55000000000000004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16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22</v>
      </c>
    </row>
    <row r="25" spans="1:16" x14ac:dyDescent="0.55000000000000004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19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18</v>
      </c>
    </row>
    <row r="26" spans="1:16" x14ac:dyDescent="0.55000000000000004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2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5</v>
      </c>
    </row>
    <row r="27" spans="1:16" x14ac:dyDescent="0.55000000000000004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-</v>
      </c>
      <c r="F27" t="str">
        <f t="shared" si="2"/>
        <v>-</v>
      </c>
      <c r="G27">
        <v>0</v>
      </c>
      <c r="H27">
        <v>0</v>
      </c>
      <c r="I27">
        <f t="shared" si="3"/>
        <v>0</v>
      </c>
      <c r="J27" s="5" t="str">
        <f t="shared" si="4"/>
        <v>-</v>
      </c>
      <c r="K27" t="str">
        <f t="shared" si="5"/>
        <v>-</v>
      </c>
      <c r="L27">
        <v>0</v>
      </c>
      <c r="M27">
        <v>0</v>
      </c>
      <c r="N27">
        <f t="shared" si="6"/>
        <v>0</v>
      </c>
      <c r="O27" s="5" t="str">
        <f t="shared" si="7"/>
        <v>-</v>
      </c>
      <c r="P27" t="str">
        <f t="shared" si="8"/>
        <v>-</v>
      </c>
    </row>
    <row r="28" spans="1:16" x14ac:dyDescent="0.55000000000000004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1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3</v>
      </c>
    </row>
    <row r="29" spans="1:16" x14ac:dyDescent="0.55000000000000004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12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19</v>
      </c>
    </row>
    <row r="30" spans="1:16" x14ac:dyDescent="0.55000000000000004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17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55000000000000004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12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8</v>
      </c>
    </row>
    <row r="32" spans="1:16" x14ac:dyDescent="0.55000000000000004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14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8</v>
      </c>
    </row>
    <row r="33" spans="1:16" x14ac:dyDescent="0.55000000000000004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15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13</v>
      </c>
    </row>
    <row r="34" spans="1:16" x14ac:dyDescent="0.55000000000000004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10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8</v>
      </c>
    </row>
    <row r="35" spans="1:16" x14ac:dyDescent="0.55000000000000004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-</v>
      </c>
      <c r="F35" t="str">
        <f t="shared" si="2"/>
        <v>-</v>
      </c>
      <c r="G35">
        <v>0</v>
      </c>
      <c r="H35">
        <v>0</v>
      </c>
      <c r="I35">
        <f t="shared" si="3"/>
        <v>0</v>
      </c>
      <c r="J35" s="5" t="str">
        <f t="shared" si="4"/>
        <v>-</v>
      </c>
      <c r="K35" t="str">
        <f t="shared" si="5"/>
        <v>-</v>
      </c>
      <c r="L35">
        <v>0</v>
      </c>
      <c r="M35">
        <v>0</v>
      </c>
      <c r="N35">
        <f t="shared" si="6"/>
        <v>0</v>
      </c>
      <c r="O35" s="5" t="str">
        <f t="shared" si="7"/>
        <v>-</v>
      </c>
      <c r="P35" t="str">
        <f t="shared" si="8"/>
        <v>-</v>
      </c>
    </row>
    <row r="36" spans="1:16" x14ac:dyDescent="0.55000000000000004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1</v>
      </c>
    </row>
    <row r="37" spans="1:16" x14ac:dyDescent="0.55000000000000004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4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2</v>
      </c>
    </row>
    <row r="38" spans="1:16" x14ac:dyDescent="0.55000000000000004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11</v>
      </c>
    </row>
    <row r="39" spans="1:16" x14ac:dyDescent="0.55000000000000004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2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4</v>
      </c>
    </row>
    <row r="40" spans="1:16" x14ac:dyDescent="0.55000000000000004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4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6</v>
      </c>
    </row>
    <row r="41" spans="1:16" x14ac:dyDescent="0.55000000000000004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5</v>
      </c>
    </row>
    <row r="42" spans="1:16" x14ac:dyDescent="0.55000000000000004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9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9</v>
      </c>
    </row>
    <row r="43" spans="1:16" x14ac:dyDescent="0.55000000000000004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3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4</v>
      </c>
    </row>
    <row r="44" spans="1:16" x14ac:dyDescent="0.55000000000000004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6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55000000000000004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4</v>
      </c>
    </row>
    <row r="46" spans="1:16" x14ac:dyDescent="0.55000000000000004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5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</v>
      </c>
    </row>
    <row r="47" spans="1:16" x14ac:dyDescent="0.55000000000000004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4</v>
      </c>
    </row>
    <row r="48" spans="1:16" x14ac:dyDescent="0.55000000000000004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2</v>
      </c>
    </row>
    <row r="49" spans="1:16" x14ac:dyDescent="0.55000000000000004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5" t="str">
        <f t="shared" si="7"/>
        <v>-</v>
      </c>
      <c r="P49" t="str">
        <f t="shared" si="8"/>
        <v>-</v>
      </c>
    </row>
    <row r="50" spans="1:16" x14ac:dyDescent="0.55000000000000004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3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3</v>
      </c>
    </row>
    <row r="51" spans="1:16" x14ac:dyDescent="0.55000000000000004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2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2</v>
      </c>
    </row>
    <row r="52" spans="1:16" x14ac:dyDescent="0.55000000000000004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1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1</v>
      </c>
    </row>
    <row r="54" spans="1:16" x14ac:dyDescent="0.55000000000000004">
      <c r="A54" s="2" t="s">
        <v>67</v>
      </c>
    </row>
    <row r="55" spans="1:16" x14ac:dyDescent="0.55000000000000004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55000000000000004">
      <c r="A56" t="s">
        <v>24</v>
      </c>
      <c r="B56">
        <f>VLOOKUP($A56,$A$2:$D$52,4)</f>
        <v>-36209.630000000005</v>
      </c>
      <c r="C56">
        <f>VLOOKUP($A56,$A$2:$I$52,9)</f>
        <v>-27292.159999999974</v>
      </c>
      <c r="D56">
        <f>VLOOKUP($A56,$A$2:$N$52,14)</f>
        <v>-9181.0800000000163</v>
      </c>
    </row>
    <row r="57" spans="1:16" x14ac:dyDescent="0.55000000000000004">
      <c r="A57" t="s">
        <v>25</v>
      </c>
      <c r="B57">
        <f t="shared" ref="B57:B61" si="9">VLOOKUP($A57,$A$2:$D$52,4)</f>
        <v>0</v>
      </c>
      <c r="C57">
        <f t="shared" ref="C57:C61" si="10">VLOOKUP($A57,$A$2:$I$52,9)</f>
        <v>0</v>
      </c>
      <c r="D57">
        <f t="shared" ref="D57:D61" si="11">VLOOKUP($A57,$A$2:$N$52,14)</f>
        <v>-311228.08999999997</v>
      </c>
    </row>
    <row r="58" spans="1:16" x14ac:dyDescent="0.55000000000000004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55000000000000004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55000000000000004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55000000000000004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55000000000000004">
      <c r="A63" s="7" t="s">
        <v>68</v>
      </c>
    </row>
    <row r="64" spans="1:16" x14ac:dyDescent="0.55000000000000004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55000000000000004">
      <c r="A65" t="s">
        <v>24</v>
      </c>
      <c r="B65">
        <f>_xlfn.XLOOKUP($A65,$A$2:$A$52,$D$2:$D$52,0)</f>
        <v>-36209.630000000005</v>
      </c>
      <c r="C65">
        <f>_xlfn.XLOOKUP(A65,$A$2:$A$52,$I$2:$I$52,9)</f>
        <v>-27292.159999999974</v>
      </c>
      <c r="D65">
        <f>_xlfn.XLOOKUP(A65,$A$2:$A$52,$N$2:$N$52,14)</f>
        <v>-9181.0800000000163</v>
      </c>
    </row>
    <row r="66" spans="1:4" x14ac:dyDescent="0.55000000000000004">
      <c r="A66" t="s">
        <v>25</v>
      </c>
      <c r="B66">
        <f t="shared" ref="B66:B70" si="12">_xlfn.XLOOKUP($A66,$A$2:$A$52,$D$2:$D$52,0)</f>
        <v>0</v>
      </c>
      <c r="C66">
        <f t="shared" ref="C66:C70" si="13">_xlfn.XLOOKUP(A66,$A$2:$A$52,$I$2:$I$52,9)</f>
        <v>0</v>
      </c>
      <c r="D66">
        <f t="shared" ref="D66:D70" si="14">_xlfn.XLOOKUP(A66,$A$2:$A$52,$N$2:$N$52,14)</f>
        <v>-311228.08999999997</v>
      </c>
    </row>
    <row r="67" spans="1:4" x14ac:dyDescent="0.55000000000000004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55000000000000004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55000000000000004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55000000000000004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55000000000000004">
      <c r="A72" s="7" t="s">
        <v>69</v>
      </c>
    </row>
    <row r="73" spans="1:4" x14ac:dyDescent="0.55000000000000004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55000000000000004">
      <c r="A74" t="s">
        <v>24</v>
      </c>
      <c r="B74">
        <f>INDEX($B$1:$J$52,MATCH($A74,$A$2:$A$52,0),3)</f>
        <v>-396574.72000000067</v>
      </c>
      <c r="C74">
        <f>INDEX($G$2:$J$52,MATCH($A74,$A$2:$A$52,0),3)</f>
        <v>-27292.159999999974</v>
      </c>
      <c r="D74">
        <f>INDEX($L$2:$N$52,MATCH($A74,$A$2:$A$52,0),3)</f>
        <v>-9181.0800000000163</v>
      </c>
    </row>
    <row r="75" spans="1:4" x14ac:dyDescent="0.55000000000000004">
      <c r="A75" t="s">
        <v>25</v>
      </c>
      <c r="B75">
        <f t="shared" ref="B75:B79" si="15">INDEX($B$1:$J$52,MATCH($A75,$A$2:$A$52,0),3)</f>
        <v>-36209.630000000005</v>
      </c>
      <c r="C75">
        <f t="shared" ref="C75:C79" si="16">INDEX($G$2:$J$52,MATCH($A75,$A$2:$A$52,0),3)</f>
        <v>0</v>
      </c>
      <c r="D75">
        <f t="shared" ref="D75:D79" si="17">INDEX($L$2:$N$52,MATCH($A75,$A$2:$A$52,0),3)</f>
        <v>-311228.08999999997</v>
      </c>
    </row>
    <row r="76" spans="1:4" x14ac:dyDescent="0.55000000000000004">
      <c r="A76" t="s">
        <v>32</v>
      </c>
      <c r="B76">
        <f t="shared" si="15"/>
        <v>-421319.94999999925</v>
      </c>
      <c r="C76">
        <f t="shared" si="16"/>
        <v>-189254.06000000006</v>
      </c>
      <c r="D76">
        <f t="shared" si="17"/>
        <v>-374962.91000000015</v>
      </c>
    </row>
    <row r="77" spans="1:4" x14ac:dyDescent="0.55000000000000004">
      <c r="A77" t="s">
        <v>38</v>
      </c>
      <c r="B77">
        <f t="shared" si="15"/>
        <v>-825956.59000010043</v>
      </c>
      <c r="C77">
        <f t="shared" si="16"/>
        <v>-45485.580000000075</v>
      </c>
      <c r="D77">
        <f t="shared" si="17"/>
        <v>-72.879999999888241</v>
      </c>
    </row>
    <row r="78" spans="1:4" x14ac:dyDescent="0.55000000000000004">
      <c r="A78" t="s">
        <v>39</v>
      </c>
      <c r="B78">
        <f t="shared" si="15"/>
        <v>-12230.810000000056</v>
      </c>
      <c r="C78">
        <f t="shared" si="16"/>
        <v>-8005.7900000010268</v>
      </c>
      <c r="D78">
        <f t="shared" si="17"/>
        <v>-1724.9000000000233</v>
      </c>
    </row>
    <row r="79" spans="1:4" x14ac:dyDescent="0.55000000000000004">
      <c r="A79" t="s">
        <v>55</v>
      </c>
      <c r="B79">
        <f t="shared" si="15"/>
        <v>-816758.14000009745</v>
      </c>
      <c r="C79">
        <f t="shared" si="16"/>
        <v>-133456.33000001032</v>
      </c>
      <c r="D79">
        <f t="shared" si="17"/>
        <v>-82077.349999999627</v>
      </c>
    </row>
    <row r="81" spans="1:7" x14ac:dyDescent="0.55000000000000004">
      <c r="A81" s="7" t="s">
        <v>70</v>
      </c>
    </row>
    <row r="82" spans="1:7" x14ac:dyDescent="0.55000000000000004">
      <c r="A82" t="s">
        <v>0</v>
      </c>
    </row>
    <row r="83" spans="1:7" x14ac:dyDescent="0.55000000000000004">
      <c r="B83" s="1" t="s">
        <v>71</v>
      </c>
      <c r="C83" s="1" t="s">
        <v>72</v>
      </c>
    </row>
    <row r="84" spans="1:7" x14ac:dyDescent="0.55000000000000004">
      <c r="A84" t="s">
        <v>73</v>
      </c>
      <c r="B84" s="6">
        <f>INDEX($A$2:$J$52,MATCH($B$87,$A$2:$A$52,0),2)</f>
        <v>356640100</v>
      </c>
      <c r="C84" s="6">
        <f>INDEX($A$2:$J$52,MATCH($B$87,$A$2:$A$52,0),3)</f>
        <v>341243679.13</v>
      </c>
    </row>
    <row r="85" spans="1:7" x14ac:dyDescent="0.55000000000000004">
      <c r="A85" t="s">
        <v>74</v>
      </c>
      <c r="B85" s="6">
        <f>INDEX($A$2:$J$52,MATCH($B$87,$A$2:$A$52,0),7)</f>
        <v>382685200</v>
      </c>
      <c r="C85" s="6">
        <f>INDEX($A$2:$J$52,MATCH($B$87,$A$2:$A$52,0),8)</f>
        <v>346340810.81999999</v>
      </c>
    </row>
    <row r="86" spans="1:7" x14ac:dyDescent="0.55000000000000004">
      <c r="A86" t="s">
        <v>75</v>
      </c>
      <c r="B86" s="6">
        <f>INDEX($A$2:$N$52,MATCH($B$87,$A$2:$A$52,0),12)</f>
        <v>376548600</v>
      </c>
      <c r="C86" s="6">
        <f>INDEX($A$2:$N$52,MATCH($B$87,$A$2:$A$52,0),13)</f>
        <v>355279492.22999901</v>
      </c>
    </row>
    <row r="87" spans="1:7" x14ac:dyDescent="0.55000000000000004">
      <c r="B87" t="s">
        <v>16</v>
      </c>
    </row>
    <row r="88" spans="1:7" x14ac:dyDescent="0.55000000000000004">
      <c r="A88" s="7" t="s">
        <v>76</v>
      </c>
    </row>
    <row r="89" spans="1:7" x14ac:dyDescent="0.55000000000000004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55000000000000004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55000000000000004">
      <c r="A91" t="s">
        <v>73</v>
      </c>
      <c r="C91" s="5"/>
      <c r="E91" s="5"/>
      <c r="G91" s="5"/>
    </row>
    <row r="92" spans="1:7" x14ac:dyDescent="0.55000000000000004">
      <c r="A92" t="s">
        <v>74</v>
      </c>
      <c r="C92" s="5"/>
      <c r="E92" s="5"/>
      <c r="G92" s="5"/>
    </row>
    <row r="93" spans="1:7" x14ac:dyDescent="0.55000000000000004">
      <c r="A93" t="s">
        <v>75</v>
      </c>
      <c r="C93" s="5"/>
      <c r="E93" s="5"/>
      <c r="G93" s="5"/>
    </row>
    <row r="95" spans="1:7" x14ac:dyDescent="0.55000000000000004">
      <c r="A95" s="7" t="s">
        <v>79</v>
      </c>
    </row>
    <row r="96" spans="1:7" x14ac:dyDescent="0.55000000000000004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55000000000000004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55000000000000004">
      <c r="A98" t="s">
        <v>73</v>
      </c>
      <c r="C98" s="4"/>
      <c r="E98" s="4"/>
      <c r="G98" s="4"/>
      <c r="I98" s="4"/>
    </row>
    <row r="99" spans="1:9" x14ac:dyDescent="0.55000000000000004">
      <c r="A99" t="s">
        <v>74</v>
      </c>
      <c r="C99" s="4"/>
      <c r="E99" s="4"/>
      <c r="G99" s="4"/>
      <c r="I99" s="4"/>
    </row>
    <row r="100" spans="1:9" x14ac:dyDescent="0.55000000000000004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55000000000000004"/>
  <cols>
    <col min="1" max="1" width="12.83984375" bestFit="1" customWidth="1"/>
    <col min="2" max="2" width="52.68359375" bestFit="1" customWidth="1"/>
  </cols>
  <sheetData>
    <row r="1" spans="1:2" x14ac:dyDescent="0.55000000000000004">
      <c r="A1" s="2" t="s">
        <v>0</v>
      </c>
      <c r="B1" s="3" t="s">
        <v>80</v>
      </c>
    </row>
    <row r="2" spans="1:2" x14ac:dyDescent="0.55000000000000004">
      <c r="A2" s="2" t="s">
        <v>1</v>
      </c>
      <c r="B2" s="3" t="s">
        <v>81</v>
      </c>
    </row>
    <row r="3" spans="1:2" x14ac:dyDescent="0.55000000000000004">
      <c r="A3" s="2" t="s">
        <v>2</v>
      </c>
      <c r="B3" s="3" t="s">
        <v>82</v>
      </c>
    </row>
    <row r="4" spans="1:2" x14ac:dyDescent="0.55000000000000004">
      <c r="A4" s="2" t="s">
        <v>3</v>
      </c>
      <c r="B4" s="3" t="s">
        <v>83</v>
      </c>
    </row>
    <row r="5" spans="1:2" x14ac:dyDescent="0.55000000000000004">
      <c r="A5" s="2" t="s">
        <v>6</v>
      </c>
      <c r="B5" s="3" t="s">
        <v>84</v>
      </c>
    </row>
    <row r="6" spans="1:2" x14ac:dyDescent="0.55000000000000004">
      <c r="A6" s="2" t="s">
        <v>7</v>
      </c>
      <c r="B6" s="3" t="s">
        <v>85</v>
      </c>
    </row>
    <row r="7" spans="1:2" x14ac:dyDescent="0.55000000000000004">
      <c r="A7" s="2" t="s">
        <v>8</v>
      </c>
      <c r="B7" s="3" t="s">
        <v>86</v>
      </c>
    </row>
    <row r="8" spans="1:2" x14ac:dyDescent="0.55000000000000004">
      <c r="A8" s="2" t="s">
        <v>11</v>
      </c>
      <c r="B8" s="3" t="s">
        <v>87</v>
      </c>
    </row>
    <row r="9" spans="1:2" x14ac:dyDescent="0.55000000000000004">
      <c r="A9" s="2" t="s">
        <v>12</v>
      </c>
      <c r="B9" s="3" t="s">
        <v>88</v>
      </c>
    </row>
    <row r="10" spans="1:2" x14ac:dyDescent="0.55000000000000004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Veeru Mukku</cp:lastModifiedBy>
  <cp:revision/>
  <dcterms:created xsi:type="dcterms:W3CDTF">2020-02-26T17:00:38Z</dcterms:created>
  <dcterms:modified xsi:type="dcterms:W3CDTF">2025-05-21T02:19:27Z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1-bc88714345d2_Enabled">
    <vt:lpwstr>true</vt:lpwstr>
  </property>
  <property fmtid="{D5CDD505-2E9C-101B-9397-08002B2CF9AE}" pid="3" name="MSIP_Label_defa4170-0d19-0005-0001-bc88714345d2_SetDate">
    <vt:lpwstr>2025-05-21T00:55:51Z</vt:lpwstr>
  </property>
  <property fmtid="{D5CDD505-2E9C-101B-9397-08002B2CF9AE}" pid="4" name="MSIP_Label_defa4170-0d19-0005-0001-bc88714345d2_Method">
    <vt:lpwstr>Privileged</vt:lpwstr>
  </property>
  <property fmtid="{D5CDD505-2E9C-101B-9397-08002B2CF9AE}" pid="5" name="MSIP_Label_defa4170-0d19-0005-0001-bc88714345d2_Name">
    <vt:lpwstr>defa4170-0d19-0005-0001-bc88714345d2</vt:lpwstr>
  </property>
  <property fmtid="{D5CDD505-2E9C-101B-9397-08002B2CF9AE}" pid="6" name="MSIP_Label_defa4170-0d19-0005-0001-bc88714345d2_SiteId">
    <vt:lpwstr>d0746369-7df7-4138-87d2-a9b75386157f</vt:lpwstr>
  </property>
  <property fmtid="{D5CDD505-2E9C-101B-9397-08002B2CF9AE}" pid="7" name="MSIP_Label_defa4170-0d19-0005-0001-bc88714345d2_ActionId">
    <vt:lpwstr>4148b2e1-6962-43d5-ab31-ace5689431c1</vt:lpwstr>
  </property>
  <property fmtid="{D5CDD505-2E9C-101B-9397-08002B2CF9AE}" pid="8" name="MSIP_Label_defa4170-0d19-0005-0001-bc88714345d2_ContentBits">
    <vt:lpwstr>0</vt:lpwstr>
  </property>
  <property fmtid="{D5CDD505-2E9C-101B-9397-08002B2CF9AE}" pid="9" name="MSIP_Label_defa4170-0d19-0005-0001-bc88714345d2_Tag">
    <vt:lpwstr>10, 0, 1, 1</vt:lpwstr>
  </property>
</Properties>
</file>