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 Files\NSS\Excel\da16-lookups-exercise-BC1130\"/>
    </mc:Choice>
  </mc:AlternateContent>
  <xr:revisionPtr revIDLastSave="0" documentId="8_{48308E51-568B-4D08-AC02-01E5AC8B1CD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N3" i="1"/>
  <c r="N4" i="1"/>
  <c r="O4" i="1" s="1"/>
  <c r="N5" i="1"/>
  <c r="O5" i="1" s="1"/>
  <c r="N6" i="1"/>
  <c r="N7" i="1"/>
  <c r="N8" i="1"/>
  <c r="O8" i="1" s="1"/>
  <c r="N9" i="1"/>
  <c r="N10" i="1"/>
  <c r="O10" i="1" s="1"/>
  <c r="N11" i="1"/>
  <c r="D57" i="1" s="1"/>
  <c r="N12" i="1"/>
  <c r="N13" i="1"/>
  <c r="N14" i="1"/>
  <c r="O14" i="1" s="1"/>
  <c r="N15" i="1"/>
  <c r="N16" i="1"/>
  <c r="O16" i="1" s="1"/>
  <c r="N17" i="1"/>
  <c r="O17" i="1" s="1"/>
  <c r="N18" i="1"/>
  <c r="D67" i="1" s="1"/>
  <c r="N19" i="1"/>
  <c r="N20" i="1"/>
  <c r="O20" i="1" s="1"/>
  <c r="N21" i="1"/>
  <c r="N22" i="1"/>
  <c r="O22" i="1" s="1"/>
  <c r="N23" i="1"/>
  <c r="O23" i="1" s="1"/>
  <c r="N24" i="1"/>
  <c r="D68" i="1" s="1"/>
  <c r="N25" i="1"/>
  <c r="N26" i="1"/>
  <c r="O26" i="1" s="1"/>
  <c r="N27" i="1"/>
  <c r="N28" i="1"/>
  <c r="O28" i="1" s="1"/>
  <c r="N29" i="1"/>
  <c r="O29" i="1" s="1"/>
  <c r="N30" i="1"/>
  <c r="N31" i="1"/>
  <c r="N32" i="1"/>
  <c r="O32" i="1" s="1"/>
  <c r="N33" i="1"/>
  <c r="N34" i="1"/>
  <c r="O34" i="1" s="1"/>
  <c r="N35" i="1"/>
  <c r="O35" i="1" s="1"/>
  <c r="N36" i="1"/>
  <c r="N37" i="1"/>
  <c r="N38" i="1"/>
  <c r="O38" i="1" s="1"/>
  <c r="N39" i="1"/>
  <c r="N40" i="1"/>
  <c r="O40" i="1" s="1"/>
  <c r="N41" i="1"/>
  <c r="D70" i="1" s="1"/>
  <c r="N42" i="1"/>
  <c r="N43" i="1"/>
  <c r="N44" i="1"/>
  <c r="O44" i="1" s="1"/>
  <c r="N45" i="1"/>
  <c r="N46" i="1"/>
  <c r="O46" i="1" s="1"/>
  <c r="N47" i="1"/>
  <c r="O47" i="1" s="1"/>
  <c r="N48" i="1"/>
  <c r="N49" i="1"/>
  <c r="N50" i="1"/>
  <c r="O50" i="1" s="1"/>
  <c r="N51" i="1"/>
  <c r="N52" i="1"/>
  <c r="O52" i="1" s="1"/>
  <c r="N2" i="1"/>
  <c r="I3" i="1"/>
  <c r="I4" i="1"/>
  <c r="I5" i="1"/>
  <c r="J5" i="1" s="1"/>
  <c r="I6" i="1"/>
  <c r="I7" i="1"/>
  <c r="I8" i="1"/>
  <c r="I9" i="1"/>
  <c r="I10" i="1"/>
  <c r="I11" i="1"/>
  <c r="J11" i="1" s="1"/>
  <c r="I12" i="1"/>
  <c r="I13" i="1"/>
  <c r="I14" i="1"/>
  <c r="I15" i="1"/>
  <c r="I16" i="1"/>
  <c r="I17" i="1"/>
  <c r="J17" i="1" s="1"/>
  <c r="I18" i="1"/>
  <c r="I19" i="1"/>
  <c r="I20" i="1"/>
  <c r="I21" i="1"/>
  <c r="I22" i="1"/>
  <c r="I23" i="1"/>
  <c r="J23" i="1" s="1"/>
  <c r="I24" i="1"/>
  <c r="I25" i="1"/>
  <c r="I26" i="1"/>
  <c r="I27" i="1"/>
  <c r="I28" i="1"/>
  <c r="I29" i="1"/>
  <c r="J29" i="1" s="1"/>
  <c r="I30" i="1"/>
  <c r="I31" i="1"/>
  <c r="I32" i="1"/>
  <c r="I33" i="1"/>
  <c r="I34" i="1"/>
  <c r="I35" i="1"/>
  <c r="J35" i="1" s="1"/>
  <c r="I36" i="1"/>
  <c r="I37" i="1"/>
  <c r="I38" i="1"/>
  <c r="I39" i="1"/>
  <c r="I40" i="1"/>
  <c r="I41" i="1"/>
  <c r="C70" i="1" s="1"/>
  <c r="I42" i="1"/>
  <c r="I43" i="1"/>
  <c r="I44" i="1"/>
  <c r="I45" i="1"/>
  <c r="I46" i="1"/>
  <c r="I47" i="1"/>
  <c r="J47" i="1" s="1"/>
  <c r="I48" i="1"/>
  <c r="I49" i="1"/>
  <c r="I50" i="1"/>
  <c r="I51" i="1"/>
  <c r="I52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  <c r="D66" i="1"/>
  <c r="D69" i="1"/>
  <c r="D65" i="1"/>
  <c r="C69" i="1"/>
  <c r="C68" i="1"/>
  <c r="C67" i="1"/>
  <c r="C65" i="1"/>
  <c r="B66" i="1"/>
  <c r="B67" i="1"/>
  <c r="B68" i="1"/>
  <c r="B69" i="1"/>
  <c r="B70" i="1"/>
  <c r="B65" i="1"/>
  <c r="D58" i="1"/>
  <c r="D59" i="1"/>
  <c r="D60" i="1"/>
  <c r="C58" i="1"/>
  <c r="C59" i="1"/>
  <c r="C60" i="1"/>
  <c r="B59" i="1"/>
  <c r="B60" i="1"/>
  <c r="B61" i="1"/>
  <c r="B58" i="1"/>
  <c r="B57" i="1"/>
  <c r="D56" i="1"/>
  <c r="C56" i="1"/>
  <c r="B56" i="1"/>
  <c r="O3" i="1"/>
  <c r="O6" i="1"/>
  <c r="O7" i="1"/>
  <c r="O9" i="1"/>
  <c r="O12" i="1"/>
  <c r="O13" i="1"/>
  <c r="O15" i="1"/>
  <c r="O18" i="1"/>
  <c r="O19" i="1"/>
  <c r="O21" i="1"/>
  <c r="O24" i="1"/>
  <c r="O25" i="1"/>
  <c r="O27" i="1"/>
  <c r="O30" i="1"/>
  <c r="O31" i="1"/>
  <c r="O33" i="1"/>
  <c r="O36" i="1"/>
  <c r="O37" i="1"/>
  <c r="O39" i="1"/>
  <c r="O42" i="1"/>
  <c r="O43" i="1"/>
  <c r="O45" i="1"/>
  <c r="O48" i="1"/>
  <c r="O49" i="1"/>
  <c r="O51" i="1"/>
  <c r="O2" i="1"/>
  <c r="J3" i="1"/>
  <c r="J4" i="1"/>
  <c r="J6" i="1"/>
  <c r="J7" i="1"/>
  <c r="J8" i="1"/>
  <c r="J9" i="1"/>
  <c r="J10" i="1"/>
  <c r="J12" i="1"/>
  <c r="J13" i="1"/>
  <c r="J14" i="1"/>
  <c r="J15" i="1"/>
  <c r="J16" i="1"/>
  <c r="J18" i="1"/>
  <c r="J19" i="1"/>
  <c r="J20" i="1"/>
  <c r="J21" i="1"/>
  <c r="J22" i="1"/>
  <c r="J24" i="1"/>
  <c r="J25" i="1"/>
  <c r="J26" i="1"/>
  <c r="J27" i="1"/>
  <c r="J28" i="1"/>
  <c r="J30" i="1"/>
  <c r="J31" i="1"/>
  <c r="J32" i="1"/>
  <c r="J33" i="1"/>
  <c r="J34" i="1"/>
  <c r="J36" i="1"/>
  <c r="J37" i="1"/>
  <c r="J38" i="1"/>
  <c r="J39" i="1"/>
  <c r="J40" i="1"/>
  <c r="J42" i="1"/>
  <c r="J43" i="1"/>
  <c r="J44" i="1"/>
  <c r="J45" i="1"/>
  <c r="J46" i="1"/>
  <c r="J48" i="1"/>
  <c r="J49" i="1"/>
  <c r="J50" i="1"/>
  <c r="J51" i="1"/>
  <c r="J52" i="1"/>
  <c r="J2" i="1"/>
  <c r="E3" i="1"/>
  <c r="F2" i="1" s="1"/>
  <c r="E4" i="1"/>
  <c r="E5" i="1"/>
  <c r="F5" i="1" s="1"/>
  <c r="E6" i="1"/>
  <c r="E7" i="1"/>
  <c r="E8" i="1"/>
  <c r="F28" i="1" s="1"/>
  <c r="E9" i="1"/>
  <c r="F9" i="1" s="1"/>
  <c r="E10" i="1"/>
  <c r="E11" i="1"/>
  <c r="F11" i="1" s="1"/>
  <c r="E12" i="1"/>
  <c r="E13" i="1"/>
  <c r="E14" i="1"/>
  <c r="E15" i="1"/>
  <c r="E16" i="1"/>
  <c r="E17" i="1"/>
  <c r="F17" i="1" s="1"/>
  <c r="E18" i="1"/>
  <c r="E19" i="1"/>
  <c r="E20" i="1"/>
  <c r="F52" i="1" s="1"/>
  <c r="E21" i="1"/>
  <c r="F21" i="1" s="1"/>
  <c r="E22" i="1"/>
  <c r="E23" i="1"/>
  <c r="F23" i="1" s="1"/>
  <c r="E24" i="1"/>
  <c r="E25" i="1"/>
  <c r="E26" i="1"/>
  <c r="E27" i="1"/>
  <c r="E28" i="1"/>
  <c r="E29" i="1"/>
  <c r="F29" i="1" s="1"/>
  <c r="E30" i="1"/>
  <c r="E31" i="1"/>
  <c r="E32" i="1"/>
  <c r="E33" i="1"/>
  <c r="F33" i="1" s="1"/>
  <c r="E34" i="1"/>
  <c r="E35" i="1"/>
  <c r="F35" i="1" s="1"/>
  <c r="E36" i="1"/>
  <c r="E37" i="1"/>
  <c r="E38" i="1"/>
  <c r="E39" i="1"/>
  <c r="E40" i="1"/>
  <c r="E41" i="1"/>
  <c r="F41" i="1" s="1"/>
  <c r="E42" i="1"/>
  <c r="E43" i="1"/>
  <c r="E44" i="1"/>
  <c r="E45" i="1"/>
  <c r="F45" i="1" s="1"/>
  <c r="E46" i="1"/>
  <c r="E47" i="1"/>
  <c r="F47" i="1" s="1"/>
  <c r="E48" i="1"/>
  <c r="E49" i="1"/>
  <c r="E50" i="1"/>
  <c r="E51" i="1"/>
  <c r="E52" i="1"/>
  <c r="E2" i="1"/>
  <c r="P36" i="1" l="1"/>
  <c r="P3" i="1"/>
  <c r="P10" i="1"/>
  <c r="D61" i="1"/>
  <c r="O41" i="1"/>
  <c r="O11" i="1"/>
  <c r="P48" i="1" s="1"/>
  <c r="P9" i="1"/>
  <c r="P30" i="1"/>
  <c r="P18" i="1"/>
  <c r="P42" i="1"/>
  <c r="P17" i="1"/>
  <c r="K45" i="1"/>
  <c r="K15" i="1"/>
  <c r="K27" i="1"/>
  <c r="K17" i="1"/>
  <c r="K33" i="1"/>
  <c r="K2" i="1"/>
  <c r="K51" i="1"/>
  <c r="K47" i="1"/>
  <c r="K35" i="1"/>
  <c r="K29" i="1"/>
  <c r="K23" i="1"/>
  <c r="K11" i="1"/>
  <c r="K3" i="1"/>
  <c r="C66" i="1"/>
  <c r="C57" i="1"/>
  <c r="C61" i="1"/>
  <c r="K6" i="1"/>
  <c r="J41" i="1"/>
  <c r="K41" i="1" s="1"/>
  <c r="K5" i="1"/>
  <c r="K52" i="1"/>
  <c r="K46" i="1"/>
  <c r="K40" i="1"/>
  <c r="K34" i="1"/>
  <c r="K28" i="1"/>
  <c r="K22" i="1"/>
  <c r="K16" i="1"/>
  <c r="K10" i="1"/>
  <c r="K4" i="1"/>
  <c r="K50" i="1"/>
  <c r="K32" i="1"/>
  <c r="K49" i="1"/>
  <c r="K43" i="1"/>
  <c r="K37" i="1"/>
  <c r="K31" i="1"/>
  <c r="K25" i="1"/>
  <c r="K19" i="1"/>
  <c r="K13" i="1"/>
  <c r="K7" i="1"/>
  <c r="K44" i="1"/>
  <c r="K38" i="1"/>
  <c r="K26" i="1"/>
  <c r="K20" i="1"/>
  <c r="K14" i="1"/>
  <c r="K8" i="1"/>
  <c r="K48" i="1"/>
  <c r="K42" i="1"/>
  <c r="K36" i="1"/>
  <c r="K30" i="1"/>
  <c r="K24" i="1"/>
  <c r="K18" i="1"/>
  <c r="K12" i="1"/>
  <c r="F3" i="1"/>
  <c r="F4" i="1"/>
  <c r="F51" i="1"/>
  <c r="F39" i="1"/>
  <c r="F27" i="1"/>
  <c r="F15" i="1"/>
  <c r="F34" i="1"/>
  <c r="F40" i="1"/>
  <c r="F16" i="1"/>
  <c r="F22" i="1"/>
  <c r="F7" i="1"/>
  <c r="F46" i="1"/>
  <c r="F10" i="1"/>
  <c r="F48" i="1"/>
  <c r="F42" i="1"/>
  <c r="F36" i="1"/>
  <c r="F30" i="1"/>
  <c r="F24" i="1"/>
  <c r="F18" i="1"/>
  <c r="F12" i="1"/>
  <c r="F6" i="1"/>
  <c r="F50" i="1"/>
  <c r="F44" i="1"/>
  <c r="F38" i="1"/>
  <c r="F32" i="1"/>
  <c r="F26" i="1"/>
  <c r="F20" i="1"/>
  <c r="F14" i="1"/>
  <c r="F8" i="1"/>
  <c r="F49" i="1"/>
  <c r="F43" i="1"/>
  <c r="F37" i="1"/>
  <c r="F31" i="1"/>
  <c r="F25" i="1"/>
  <c r="F19" i="1"/>
  <c r="F13" i="1"/>
  <c r="P35" i="1"/>
  <c r="P11" i="1"/>
  <c r="P50" i="1"/>
  <c r="P44" i="1"/>
  <c r="P26" i="1"/>
  <c r="P20" i="1"/>
  <c r="P14" i="1"/>
  <c r="P8" i="1"/>
  <c r="P37" i="1"/>
  <c r="P31" i="1"/>
  <c r="P25" i="1"/>
  <c r="P19" i="1"/>
  <c r="P2" i="1"/>
  <c r="P41" i="1"/>
  <c r="P29" i="1"/>
  <c r="P23" i="1"/>
  <c r="P46" i="1"/>
  <c r="P40" i="1"/>
  <c r="P34" i="1"/>
  <c r="P28" i="1"/>
  <c r="P51" i="1"/>
  <c r="P45" i="1"/>
  <c r="P39" i="1"/>
  <c r="P33" i="1"/>
  <c r="P15" i="1"/>
  <c r="P7" i="1"/>
  <c r="P6" i="1"/>
  <c r="P24" i="1" l="1"/>
  <c r="P21" i="1"/>
  <c r="P16" i="1"/>
  <c r="P52" i="1"/>
  <c r="P4" i="1"/>
  <c r="P43" i="1"/>
  <c r="P32" i="1"/>
  <c r="P47" i="1"/>
  <c r="P12" i="1"/>
  <c r="P27" i="1"/>
  <c r="P22" i="1"/>
  <c r="P5" i="1"/>
  <c r="P13" i="1"/>
  <c r="P49" i="1"/>
  <c r="P38" i="1"/>
  <c r="K39" i="1"/>
  <c r="K9" i="1"/>
  <c r="K21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<sst xmlns="http://schemas.openxmlformats.org/spreadsheetml/2006/main" count="149" uniqueCount="90">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</sst>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  <xf numFmtId="10" fontId="0" fillId="34" borderId="0" xfId="0" applyNumberFormat="1" applyFill="1"/>
    <xf numFmtId="0" fontId="0" fillId="35" borderId="0" xfId="0" applyFill="1"/>
    <xf numFmtId="10" fontId="0" fillId="35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4" workbookViewId="0">
      <selection activeCell="B84" sqref="B84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(C2-B2)</f>
        <v>-15396420.870000005</v>
      </c>
      <c r="E2" s="5">
        <f>IFERROR(D2/B2,0)</f>
        <v>-4.3170750765267295E-2</v>
      </c>
      <c r="F2">
        <f t="shared" ref="F2:F52" si="0">RANK(E2, $E:$E)</f>
        <v>38</v>
      </c>
      <c r="G2">
        <v>382685200</v>
      </c>
      <c r="H2">
        <v>346340810.81999999</v>
      </c>
      <c r="I2">
        <f>H2-G2</f>
        <v>-36344389.180000007</v>
      </c>
      <c r="J2" s="5">
        <f>IFERROR(I2/G2,0)</f>
        <v>-9.4972027086493035E-2</v>
      </c>
      <c r="K2">
        <f>RANK(J2, $J:$J)</f>
        <v>42</v>
      </c>
      <c r="L2">
        <v>376548600</v>
      </c>
      <c r="M2">
        <v>355279492.22999901</v>
      </c>
      <c r="N2">
        <f>M2-L2</f>
        <v>-21269107.770000994</v>
      </c>
      <c r="O2" s="5">
        <f>IFERROR(N2/L2,0)</f>
        <v>-5.6484362894991494E-2</v>
      </c>
      <c r="P2">
        <f>IFERROR(RANK(O2, $O:$O),0)</f>
        <v>38</v>
      </c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1">(C3-B3)</f>
        <v>-7585.4099999999744</v>
      </c>
      <c r="E3" s="5">
        <f t="shared" ref="E3:E52" si="2">IFERROR(D3/B3,0)</f>
        <v>-2.3069981751824741E-2</v>
      </c>
      <c r="F3">
        <f t="shared" si="0"/>
        <v>30</v>
      </c>
      <c r="G3">
        <v>334800</v>
      </c>
      <c r="H3">
        <v>312433.70999999897</v>
      </c>
      <c r="I3">
        <f t="shared" ref="I3:I52" si="3">H3-G3</f>
        <v>-22366.290000001027</v>
      </c>
      <c r="J3" s="5">
        <f t="shared" ref="J3:J52" si="4">IFERROR(I3/G3,0)</f>
        <v>-6.6804928315415249E-2</v>
      </c>
      <c r="K3">
        <f t="shared" ref="K3:K52" si="5">RANK(J3, $J:$J)</f>
        <v>38</v>
      </c>
      <c r="L3">
        <v>322700</v>
      </c>
      <c r="M3">
        <v>322263.03999999998</v>
      </c>
      <c r="N3">
        <f t="shared" ref="N3:N52" si="6">M3-L3</f>
        <v>-436.96000000002095</v>
      </c>
      <c r="O3" s="5">
        <f t="shared" ref="O3:O52" si="7">IFERROR(N3/L3,0)</f>
        <v>-1.3540749922529313E-3</v>
      </c>
      <c r="P3">
        <f t="shared" ref="P3:P52" si="8">IFERROR(RANK(O3, $O:$O),0)</f>
        <v>15</v>
      </c>
    </row>
    <row r="4" spans="1:16" x14ac:dyDescent="0.25">
      <c r="A4" t="s">
        <v>18</v>
      </c>
      <c r="B4">
        <v>3130600</v>
      </c>
      <c r="C4">
        <v>3115157.5599999898</v>
      </c>
      <c r="D4">
        <f t="shared" si="1"/>
        <v>-15442.440000010189</v>
      </c>
      <c r="E4" s="5">
        <f t="shared" si="2"/>
        <v>-4.9327413275443007E-3</v>
      </c>
      <c r="F4">
        <f t="shared" si="0"/>
        <v>10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16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27</v>
      </c>
    </row>
    <row r="5" spans="1:16" x14ac:dyDescent="0.25">
      <c r="A5" t="s">
        <v>19</v>
      </c>
      <c r="B5">
        <v>7670700</v>
      </c>
      <c r="C5">
        <v>6947552.6699999999</v>
      </c>
      <c r="D5">
        <f t="shared" si="1"/>
        <v>-723147.33000000007</v>
      </c>
      <c r="E5" s="5">
        <f t="shared" si="2"/>
        <v>-9.4273968477453174E-2</v>
      </c>
      <c r="F5">
        <f t="shared" si="0"/>
        <v>48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47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30</v>
      </c>
    </row>
    <row r="6" spans="1:16" x14ac:dyDescent="0.25">
      <c r="A6" t="s">
        <v>20</v>
      </c>
      <c r="B6">
        <v>409300</v>
      </c>
      <c r="C6">
        <v>385908.52</v>
      </c>
      <c r="D6">
        <f t="shared" si="1"/>
        <v>-23391.479999999981</v>
      </c>
      <c r="E6" s="5">
        <f t="shared" si="2"/>
        <v>-5.7149963352064452E-2</v>
      </c>
      <c r="F6">
        <f t="shared" si="0"/>
        <v>41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8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13</v>
      </c>
    </row>
    <row r="7" spans="1:16" x14ac:dyDescent="0.25">
      <c r="A7" t="s">
        <v>21</v>
      </c>
      <c r="B7">
        <v>3329000</v>
      </c>
      <c r="C7">
        <v>2946071.21</v>
      </c>
      <c r="D7">
        <f t="shared" si="1"/>
        <v>-382928.79000000004</v>
      </c>
      <c r="E7" s="5">
        <f t="shared" si="2"/>
        <v>-0.11502817362571344</v>
      </c>
      <c r="F7">
        <f t="shared" si="0"/>
        <v>50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44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48</v>
      </c>
    </row>
    <row r="8" spans="1:16" x14ac:dyDescent="0.25">
      <c r="A8" t="s">
        <v>22</v>
      </c>
      <c r="B8">
        <v>1552100</v>
      </c>
      <c r="C8">
        <v>1315623.30999999</v>
      </c>
      <c r="D8">
        <f t="shared" si="1"/>
        <v>-236476.69000000996</v>
      </c>
      <c r="E8" s="5">
        <f t="shared" si="2"/>
        <v>-0.15235918433091292</v>
      </c>
      <c r="F8">
        <f t="shared" si="0"/>
        <v>51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48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50</v>
      </c>
    </row>
    <row r="9" spans="1:16" s="11" customFormat="1" x14ac:dyDescent="0.25">
      <c r="A9" s="11" t="s">
        <v>23</v>
      </c>
      <c r="B9" s="11">
        <v>9349400</v>
      </c>
      <c r="C9" s="11">
        <v>8952825.2799999993</v>
      </c>
      <c r="D9">
        <f t="shared" si="1"/>
        <v>-396574.72000000067</v>
      </c>
      <c r="E9" s="12">
        <f t="shared" si="2"/>
        <v>-4.2417130511048909E-2</v>
      </c>
      <c r="F9" s="11">
        <f t="shared" si="0"/>
        <v>36</v>
      </c>
      <c r="G9" s="11">
        <v>11073700</v>
      </c>
      <c r="H9" s="11">
        <v>9929059.5199999996</v>
      </c>
      <c r="I9">
        <f t="shared" si="3"/>
        <v>-1144640.4800000004</v>
      </c>
      <c r="J9" s="12">
        <f t="shared" si="4"/>
        <v>-0.10336567542917005</v>
      </c>
      <c r="K9" s="11">
        <f t="shared" si="5"/>
        <v>45</v>
      </c>
      <c r="L9" s="11">
        <v>10790500</v>
      </c>
      <c r="M9" s="11">
        <v>9993599.52999999</v>
      </c>
      <c r="N9">
        <f t="shared" si="6"/>
        <v>-796900.47000000998</v>
      </c>
      <c r="O9" s="12">
        <f t="shared" si="7"/>
        <v>-7.3852043000788653E-2</v>
      </c>
      <c r="P9" s="11">
        <f t="shared" si="8"/>
        <v>43</v>
      </c>
    </row>
    <row r="10" spans="1:16" s="9" customFormat="1" x14ac:dyDescent="0.25">
      <c r="A10" s="9" t="s">
        <v>24</v>
      </c>
      <c r="B10" s="9">
        <v>443300</v>
      </c>
      <c r="C10" s="9">
        <v>407090.37</v>
      </c>
      <c r="D10">
        <f t="shared" si="1"/>
        <v>-36209.630000000005</v>
      </c>
      <c r="E10" s="10">
        <f t="shared" si="2"/>
        <v>-8.1681998646514792E-2</v>
      </c>
      <c r="F10" s="9">
        <f t="shared" si="0"/>
        <v>46</v>
      </c>
      <c r="G10" s="9">
        <v>495200</v>
      </c>
      <c r="H10" s="9">
        <v>467907.84000000003</v>
      </c>
      <c r="I10">
        <f t="shared" si="3"/>
        <v>-27292.159999999974</v>
      </c>
      <c r="J10" s="10">
        <f t="shared" si="4"/>
        <v>-5.5113408723747932E-2</v>
      </c>
      <c r="K10" s="9">
        <f t="shared" si="5"/>
        <v>35</v>
      </c>
      <c r="L10" s="9">
        <v>487500</v>
      </c>
      <c r="M10" s="9">
        <v>478318.92</v>
      </c>
      <c r="N10">
        <f t="shared" si="6"/>
        <v>-9181.0800000000163</v>
      </c>
      <c r="O10" s="10">
        <f t="shared" si="7"/>
        <v>-1.883298461538465E-2</v>
      </c>
      <c r="P10" s="9">
        <f t="shared" si="8"/>
        <v>23</v>
      </c>
    </row>
    <row r="11" spans="1:16" s="9" customFormat="1" x14ac:dyDescent="0.25">
      <c r="A11" s="9" t="s">
        <v>25</v>
      </c>
      <c r="B11" s="9">
        <v>0</v>
      </c>
      <c r="C11" s="9">
        <v>0</v>
      </c>
      <c r="D11">
        <f t="shared" si="1"/>
        <v>0</v>
      </c>
      <c r="E11" s="10">
        <f t="shared" si="2"/>
        <v>0</v>
      </c>
      <c r="F11" s="9">
        <f t="shared" si="0"/>
        <v>2</v>
      </c>
      <c r="G11" s="9">
        <v>0</v>
      </c>
      <c r="H11" s="9">
        <v>0</v>
      </c>
      <c r="I11">
        <f t="shared" si="3"/>
        <v>0</v>
      </c>
      <c r="J11" s="10">
        <f t="shared" si="4"/>
        <v>0</v>
      </c>
      <c r="K11" s="9">
        <f t="shared" si="5"/>
        <v>1</v>
      </c>
      <c r="L11" s="9">
        <v>375000</v>
      </c>
      <c r="M11" s="9">
        <v>63771.91</v>
      </c>
      <c r="N11">
        <f t="shared" si="6"/>
        <v>-311228.08999999997</v>
      </c>
      <c r="O11" s="10">
        <f t="shared" si="7"/>
        <v>-0.82994157333333329</v>
      </c>
      <c r="P11" s="9">
        <f t="shared" si="8"/>
        <v>51</v>
      </c>
    </row>
    <row r="12" spans="1:16" x14ac:dyDescent="0.25">
      <c r="A12" t="s">
        <v>26</v>
      </c>
      <c r="B12">
        <v>4280900</v>
      </c>
      <c r="C12">
        <v>4066595.33</v>
      </c>
      <c r="D12">
        <f t="shared" si="1"/>
        <v>-214304.66999999993</v>
      </c>
      <c r="E12" s="5">
        <f t="shared" si="2"/>
        <v>-5.0060657805601608E-2</v>
      </c>
      <c r="F12">
        <f t="shared" si="0"/>
        <v>39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46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42</v>
      </c>
    </row>
    <row r="13" spans="1:16" x14ac:dyDescent="0.25">
      <c r="A13" t="s">
        <v>27</v>
      </c>
      <c r="B13">
        <v>5847800</v>
      </c>
      <c r="C13">
        <v>5772288.3300000001</v>
      </c>
      <c r="D13">
        <f t="shared" si="1"/>
        <v>-75511.669999999925</v>
      </c>
      <c r="E13" s="5">
        <f t="shared" si="2"/>
        <v>-1.2912833886247806E-2</v>
      </c>
      <c r="F13">
        <f t="shared" si="0"/>
        <v>19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34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25</v>
      </c>
    </row>
    <row r="14" spans="1:16" x14ac:dyDescent="0.25">
      <c r="A14" t="s">
        <v>28</v>
      </c>
      <c r="B14">
        <v>512000</v>
      </c>
      <c r="C14">
        <v>505017.37</v>
      </c>
      <c r="D14">
        <f t="shared" si="1"/>
        <v>-6982.6300000000047</v>
      </c>
      <c r="E14" s="5">
        <f t="shared" si="2"/>
        <v>-1.3637949218750009E-2</v>
      </c>
      <c r="F14">
        <f t="shared" si="0"/>
        <v>22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12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33</v>
      </c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1"/>
        <v>496819.90000000596</v>
      </c>
      <c r="E15" s="5">
        <f t="shared" si="2"/>
        <v>3.1837408866824991E-3</v>
      </c>
      <c r="F15">
        <f t="shared" si="0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28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24</v>
      </c>
    </row>
    <row r="16" spans="1:16" x14ac:dyDescent="0.25">
      <c r="A16" t="s">
        <v>30</v>
      </c>
      <c r="B16">
        <v>6600700</v>
      </c>
      <c r="C16">
        <v>6522480.4599999897</v>
      </c>
      <c r="D16">
        <f t="shared" si="1"/>
        <v>-78219.540000010282</v>
      </c>
      <c r="E16" s="5">
        <f t="shared" si="2"/>
        <v>-1.1850188616360429E-2</v>
      </c>
      <c r="F16">
        <f t="shared" si="0"/>
        <v>15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6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9</v>
      </c>
    </row>
    <row r="17" spans="1:16" x14ac:dyDescent="0.25">
      <c r="A17" t="s">
        <v>31</v>
      </c>
      <c r="B17">
        <v>14860800</v>
      </c>
      <c r="C17">
        <v>14439480.050000001</v>
      </c>
      <c r="D17">
        <f t="shared" si="1"/>
        <v>-421319.94999999925</v>
      </c>
      <c r="E17" s="5">
        <f t="shared" si="2"/>
        <v>-2.8351094826658003E-2</v>
      </c>
      <c r="F17">
        <f t="shared" si="0"/>
        <v>31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27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41</v>
      </c>
    </row>
    <row r="18" spans="1:16" s="9" customFormat="1" x14ac:dyDescent="0.25">
      <c r="A18" s="9" t="s">
        <v>32</v>
      </c>
      <c r="B18" s="9">
        <v>2764700</v>
      </c>
      <c r="C18" s="9">
        <v>2615303.8999999901</v>
      </c>
      <c r="D18">
        <f t="shared" si="1"/>
        <v>-149396.10000000987</v>
      </c>
      <c r="E18" s="10">
        <f t="shared" si="2"/>
        <v>-5.4037002206391245E-2</v>
      </c>
      <c r="F18" s="9">
        <f t="shared" si="0"/>
        <v>40</v>
      </c>
      <c r="G18" s="9">
        <v>2861000</v>
      </c>
      <c r="H18" s="9">
        <v>2671745.94</v>
      </c>
      <c r="I18">
        <f t="shared" si="3"/>
        <v>-189254.06000000006</v>
      </c>
      <c r="J18" s="10">
        <f t="shared" si="4"/>
        <v>-6.6149619014330668E-2</v>
      </c>
      <c r="K18" s="9">
        <f t="shared" si="5"/>
        <v>37</v>
      </c>
      <c r="L18" s="9">
        <v>2910600</v>
      </c>
      <c r="M18" s="9">
        <v>2535637.09</v>
      </c>
      <c r="N18">
        <f t="shared" si="6"/>
        <v>-374962.91000000015</v>
      </c>
      <c r="O18" s="10">
        <f t="shared" si="7"/>
        <v>-0.12882667147667154</v>
      </c>
      <c r="P18" s="9">
        <f t="shared" si="8"/>
        <v>49</v>
      </c>
    </row>
    <row r="19" spans="1:16" x14ac:dyDescent="0.25">
      <c r="A19" t="s">
        <v>33</v>
      </c>
      <c r="B19">
        <v>8837300</v>
      </c>
      <c r="C19">
        <v>8460963.1999999899</v>
      </c>
      <c r="D19">
        <f t="shared" si="1"/>
        <v>-376336.80000001006</v>
      </c>
      <c r="E19" s="5">
        <f t="shared" si="2"/>
        <v>-4.258504294298146E-2</v>
      </c>
      <c r="F19">
        <f t="shared" si="0"/>
        <v>37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40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40</v>
      </c>
    </row>
    <row r="20" spans="1:16" x14ac:dyDescent="0.25">
      <c r="A20" t="s">
        <v>34</v>
      </c>
      <c r="B20">
        <v>124385900</v>
      </c>
      <c r="C20">
        <v>124384360.159999</v>
      </c>
      <c r="D20">
        <f t="shared" si="1"/>
        <v>-1539.8400010019541</v>
      </c>
      <c r="E20" s="5">
        <f t="shared" si="2"/>
        <v>-1.2379538203300809E-5</v>
      </c>
      <c r="F20">
        <f t="shared" si="0"/>
        <v>6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5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6</v>
      </c>
    </row>
    <row r="21" spans="1:16" x14ac:dyDescent="0.25">
      <c r="A21" t="s">
        <v>35</v>
      </c>
      <c r="B21">
        <v>24332100</v>
      </c>
      <c r="C21">
        <v>22408587.5499999</v>
      </c>
      <c r="D21">
        <f t="shared" si="1"/>
        <v>-1923512.4500000998</v>
      </c>
      <c r="E21" s="5">
        <f t="shared" si="2"/>
        <v>-7.9052463618023094E-2</v>
      </c>
      <c r="F21">
        <f t="shared" si="0"/>
        <v>43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41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31</v>
      </c>
    </row>
    <row r="22" spans="1:16" x14ac:dyDescent="0.25">
      <c r="A22" t="s">
        <v>36</v>
      </c>
      <c r="B22">
        <v>11566000</v>
      </c>
      <c r="C22">
        <v>11412339.8799999</v>
      </c>
      <c r="D22">
        <f t="shared" si="1"/>
        <v>-153660.12000009976</v>
      </c>
      <c r="E22" s="5">
        <f t="shared" si="2"/>
        <v>-1.3285502334437123E-2</v>
      </c>
      <c r="F22">
        <f t="shared" si="0"/>
        <v>20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14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10</v>
      </c>
    </row>
    <row r="23" spans="1:16" x14ac:dyDescent="0.25">
      <c r="A23" t="s">
        <v>37</v>
      </c>
      <c r="B23">
        <v>20862700</v>
      </c>
      <c r="C23">
        <v>20036743.4099999</v>
      </c>
      <c r="D23">
        <f t="shared" si="1"/>
        <v>-825956.59000010043</v>
      </c>
      <c r="E23" s="5">
        <f t="shared" si="2"/>
        <v>-3.9590110100806722E-2</v>
      </c>
      <c r="F23">
        <f t="shared" si="0"/>
        <v>34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26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26</v>
      </c>
    </row>
    <row r="24" spans="1:16" s="9" customFormat="1" x14ac:dyDescent="0.25">
      <c r="A24" s="9" t="s">
        <v>38</v>
      </c>
      <c r="B24" s="9">
        <v>917200</v>
      </c>
      <c r="C24" s="9">
        <v>904969.19</v>
      </c>
      <c r="D24">
        <f t="shared" si="1"/>
        <v>-12230.810000000056</v>
      </c>
      <c r="E24" s="10">
        <f t="shared" si="2"/>
        <v>-1.3334943305713101E-2</v>
      </c>
      <c r="F24" s="9">
        <f t="shared" si="0"/>
        <v>21</v>
      </c>
      <c r="G24" s="9">
        <v>1112700</v>
      </c>
      <c r="H24" s="9">
        <v>1067214.42</v>
      </c>
      <c r="I24">
        <f t="shared" si="3"/>
        <v>-45485.580000000075</v>
      </c>
      <c r="J24" s="10">
        <f t="shared" si="4"/>
        <v>-4.087856565111897E-2</v>
      </c>
      <c r="K24" s="9">
        <f t="shared" si="5"/>
        <v>24</v>
      </c>
      <c r="L24" s="9">
        <v>1112600</v>
      </c>
      <c r="M24" s="9">
        <v>1112527.1200000001</v>
      </c>
      <c r="N24">
        <f t="shared" si="6"/>
        <v>-72.879999999888241</v>
      </c>
      <c r="O24" s="10">
        <f t="shared" si="7"/>
        <v>-6.5504224339284781E-5</v>
      </c>
      <c r="P24" s="9">
        <f t="shared" si="8"/>
        <v>11</v>
      </c>
    </row>
    <row r="25" spans="1:16" s="9" customFormat="1" x14ac:dyDescent="0.25">
      <c r="A25" s="9" t="s">
        <v>39</v>
      </c>
      <c r="B25" s="9">
        <v>484100</v>
      </c>
      <c r="C25" s="9">
        <v>479149.53</v>
      </c>
      <c r="D25">
        <f t="shared" si="1"/>
        <v>-4950.4699999999721</v>
      </c>
      <c r="E25" s="10">
        <f t="shared" si="2"/>
        <v>-1.0226130964676661E-2</v>
      </c>
      <c r="F25" s="9">
        <f t="shared" si="0"/>
        <v>14</v>
      </c>
      <c r="G25" s="9">
        <v>505200</v>
      </c>
      <c r="H25" s="9">
        <v>497194.20999999897</v>
      </c>
      <c r="I25">
        <f t="shared" si="3"/>
        <v>-8005.7900000010268</v>
      </c>
      <c r="J25" s="10">
        <f t="shared" si="4"/>
        <v>-1.5846773555029746E-2</v>
      </c>
      <c r="K25" s="9">
        <f t="shared" si="5"/>
        <v>15</v>
      </c>
      <c r="L25" s="9">
        <v>496500</v>
      </c>
      <c r="M25" s="9">
        <v>494775.1</v>
      </c>
      <c r="N25">
        <f t="shared" si="6"/>
        <v>-1724.9000000000233</v>
      </c>
      <c r="O25" s="10">
        <f t="shared" si="7"/>
        <v>-3.4741188318228064E-3</v>
      </c>
      <c r="P25" s="9">
        <f t="shared" si="8"/>
        <v>17</v>
      </c>
    </row>
    <row r="26" spans="1:16" x14ac:dyDescent="0.25">
      <c r="A26" t="s">
        <v>40</v>
      </c>
      <c r="B26">
        <v>5249800</v>
      </c>
      <c r="C26">
        <v>4801960.08</v>
      </c>
      <c r="D26">
        <f t="shared" si="1"/>
        <v>-447839.91999999993</v>
      </c>
      <c r="E26" s="5">
        <f t="shared" si="2"/>
        <v>-8.5306091660634673E-2</v>
      </c>
      <c r="F26">
        <f t="shared" si="0"/>
        <v>47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36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39</v>
      </c>
    </row>
    <row r="27" spans="1:16" x14ac:dyDescent="0.25">
      <c r="A27" t="s">
        <v>41</v>
      </c>
      <c r="B27">
        <v>0</v>
      </c>
      <c r="C27">
        <v>0</v>
      </c>
      <c r="D27">
        <f t="shared" si="1"/>
        <v>0</v>
      </c>
      <c r="E27" s="5">
        <f t="shared" si="2"/>
        <v>0</v>
      </c>
      <c r="F27">
        <f t="shared" si="0"/>
        <v>2</v>
      </c>
      <c r="G27">
        <v>0</v>
      </c>
      <c r="H27">
        <v>0</v>
      </c>
      <c r="I27">
        <f t="shared" si="3"/>
        <v>0</v>
      </c>
      <c r="J27" s="5">
        <f t="shared" si="4"/>
        <v>0</v>
      </c>
      <c r="K27">
        <f t="shared" si="5"/>
        <v>1</v>
      </c>
      <c r="L27">
        <v>0</v>
      </c>
      <c r="M27">
        <v>0</v>
      </c>
      <c r="N27">
        <f t="shared" si="6"/>
        <v>0</v>
      </c>
      <c r="O27" s="5">
        <f t="shared" si="7"/>
        <v>0</v>
      </c>
      <c r="P27">
        <f t="shared" si="8"/>
        <v>1</v>
      </c>
    </row>
    <row r="28" spans="1:16" x14ac:dyDescent="0.25">
      <c r="A28" t="s">
        <v>42</v>
      </c>
      <c r="B28">
        <v>1382900</v>
      </c>
      <c r="C28">
        <v>1250442.02</v>
      </c>
      <c r="D28">
        <f t="shared" si="1"/>
        <v>-132457.97999999998</v>
      </c>
      <c r="E28" s="5">
        <f t="shared" si="2"/>
        <v>-9.5782760864849215E-2</v>
      </c>
      <c r="F28">
        <f t="shared" si="0"/>
        <v>49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50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45</v>
      </c>
    </row>
    <row r="29" spans="1:16" x14ac:dyDescent="0.25">
      <c r="A29" t="s">
        <v>43</v>
      </c>
      <c r="B29">
        <v>2561800</v>
      </c>
      <c r="C29">
        <v>2523884.71</v>
      </c>
      <c r="D29">
        <f t="shared" si="1"/>
        <v>-37915.290000000037</v>
      </c>
      <c r="E29" s="5">
        <f t="shared" si="2"/>
        <v>-1.4800253727847622E-2</v>
      </c>
      <c r="F29">
        <f t="shared" si="0"/>
        <v>24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25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8</v>
      </c>
    </row>
    <row r="30" spans="1:16" x14ac:dyDescent="0.25">
      <c r="A30" t="s">
        <v>44</v>
      </c>
      <c r="B30">
        <v>12132200</v>
      </c>
      <c r="C30">
        <v>12030494.1</v>
      </c>
      <c r="D30">
        <f t="shared" si="1"/>
        <v>-101705.90000000037</v>
      </c>
      <c r="E30" s="5">
        <f t="shared" si="2"/>
        <v>-8.3831374359143746E-3</v>
      </c>
      <c r="F30">
        <f t="shared" si="0"/>
        <v>12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10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16</v>
      </c>
    </row>
    <row r="31" spans="1:16" x14ac:dyDescent="0.25">
      <c r="A31" t="s">
        <v>45</v>
      </c>
      <c r="B31">
        <v>1765600</v>
      </c>
      <c r="C31">
        <v>1740827.69</v>
      </c>
      <c r="D31">
        <f t="shared" si="1"/>
        <v>-24772.310000000056</v>
      </c>
      <c r="E31" s="5">
        <f t="shared" si="2"/>
        <v>-1.4030533529678329E-2</v>
      </c>
      <c r="F31">
        <f t="shared" si="0"/>
        <v>23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20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32</v>
      </c>
    </row>
    <row r="32" spans="1:16" x14ac:dyDescent="0.25">
      <c r="A32" t="s">
        <v>46</v>
      </c>
      <c r="B32">
        <v>5999400</v>
      </c>
      <c r="C32">
        <v>5925637.7199999904</v>
      </c>
      <c r="D32">
        <f t="shared" si="1"/>
        <v>-73762.280000009574</v>
      </c>
      <c r="E32" s="5">
        <f t="shared" si="2"/>
        <v>-1.2294942827617691E-2</v>
      </c>
      <c r="F32">
        <f t="shared" si="0"/>
        <v>16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17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29</v>
      </c>
    </row>
    <row r="33" spans="1:16" x14ac:dyDescent="0.25">
      <c r="A33" t="s">
        <v>47</v>
      </c>
      <c r="B33">
        <v>927703099.99999905</v>
      </c>
      <c r="C33">
        <v>920284264.73000002</v>
      </c>
      <c r="D33">
        <f t="shared" si="1"/>
        <v>-7418835.2699990273</v>
      </c>
      <c r="E33" s="5">
        <f t="shared" si="2"/>
        <v>-7.9969930789269058E-3</v>
      </c>
      <c r="F33">
        <f t="shared" si="0"/>
        <v>11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9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18</v>
      </c>
    </row>
    <row r="34" spans="1:16" x14ac:dyDescent="0.25">
      <c r="A34" t="s">
        <v>48</v>
      </c>
      <c r="B34">
        <v>4189300</v>
      </c>
      <c r="C34">
        <v>4109958.22</v>
      </c>
      <c r="D34">
        <f t="shared" si="1"/>
        <v>-79341.779999999795</v>
      </c>
      <c r="E34" s="5">
        <f t="shared" si="2"/>
        <v>-1.8939149738619768E-2</v>
      </c>
      <c r="F34">
        <f t="shared" si="0"/>
        <v>26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31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28</v>
      </c>
    </row>
    <row r="35" spans="1:16" x14ac:dyDescent="0.25">
      <c r="A35" t="s">
        <v>49</v>
      </c>
      <c r="B35">
        <v>0</v>
      </c>
      <c r="C35">
        <v>0</v>
      </c>
      <c r="D35">
        <f t="shared" si="1"/>
        <v>0</v>
      </c>
      <c r="E35" s="5">
        <f t="shared" si="2"/>
        <v>0</v>
      </c>
      <c r="F35">
        <f t="shared" si="0"/>
        <v>2</v>
      </c>
      <c r="G35">
        <v>0</v>
      </c>
      <c r="H35">
        <v>0</v>
      </c>
      <c r="I35">
        <f t="shared" si="3"/>
        <v>0</v>
      </c>
      <c r="J35" s="5">
        <f t="shared" si="4"/>
        <v>0</v>
      </c>
      <c r="K35">
        <f t="shared" si="5"/>
        <v>1</v>
      </c>
      <c r="L35">
        <v>0</v>
      </c>
      <c r="M35">
        <v>0</v>
      </c>
      <c r="N35">
        <f t="shared" si="6"/>
        <v>0</v>
      </c>
      <c r="O35" s="5">
        <f t="shared" si="7"/>
        <v>0</v>
      </c>
      <c r="P35">
        <f t="shared" si="8"/>
        <v>1</v>
      </c>
    </row>
    <row r="36" spans="1:16" x14ac:dyDescent="0.25">
      <c r="A36" t="s">
        <v>50</v>
      </c>
      <c r="B36">
        <v>798200</v>
      </c>
      <c r="C36">
        <v>735423.27999999898</v>
      </c>
      <c r="D36">
        <f t="shared" si="1"/>
        <v>-62776.72000000102</v>
      </c>
      <c r="E36" s="5">
        <f t="shared" si="2"/>
        <v>-7.8647857679780775E-2</v>
      </c>
      <c r="F36">
        <f t="shared" si="0"/>
        <v>42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51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47</v>
      </c>
    </row>
    <row r="37" spans="1:16" x14ac:dyDescent="0.25">
      <c r="A37" t="s">
        <v>51</v>
      </c>
      <c r="B37">
        <v>2087800</v>
      </c>
      <c r="C37">
        <v>2005447.73999999</v>
      </c>
      <c r="D37">
        <f t="shared" si="1"/>
        <v>-82352.260000010021</v>
      </c>
      <c r="E37" s="5">
        <f t="shared" si="2"/>
        <v>-3.9444515758219188E-2</v>
      </c>
      <c r="F37">
        <f t="shared" si="0"/>
        <v>33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32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44</v>
      </c>
    </row>
    <row r="38" spans="1:16" x14ac:dyDescent="0.25">
      <c r="A38" t="s">
        <v>52</v>
      </c>
      <c r="B38">
        <v>855300</v>
      </c>
      <c r="C38">
        <v>838669.82</v>
      </c>
      <c r="D38">
        <f t="shared" si="1"/>
        <v>-16630.180000000051</v>
      </c>
      <c r="E38" s="5">
        <f t="shared" si="2"/>
        <v>-1.9443680579913542E-2</v>
      </c>
      <c r="F38">
        <f t="shared" si="0"/>
        <v>27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33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12</v>
      </c>
    </row>
    <row r="39" spans="1:16" x14ac:dyDescent="0.25">
      <c r="A39" t="s">
        <v>53</v>
      </c>
      <c r="B39">
        <v>883900</v>
      </c>
      <c r="C39">
        <v>813108.87</v>
      </c>
      <c r="D39">
        <f t="shared" si="1"/>
        <v>-70791.13</v>
      </c>
      <c r="E39" s="5">
        <f t="shared" si="2"/>
        <v>-8.008952370177623E-2</v>
      </c>
      <c r="F39">
        <f t="shared" si="0"/>
        <v>44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49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35</v>
      </c>
    </row>
    <row r="40" spans="1:16" x14ac:dyDescent="0.25">
      <c r="A40" t="s">
        <v>54</v>
      </c>
      <c r="B40">
        <v>38381900</v>
      </c>
      <c r="C40">
        <v>37565141.859999903</v>
      </c>
      <c r="D40">
        <f t="shared" si="1"/>
        <v>-816758.14000009745</v>
      </c>
      <c r="E40" s="5">
        <f t="shared" si="2"/>
        <v>-2.1279773539092578E-2</v>
      </c>
      <c r="F40">
        <f t="shared" si="0"/>
        <v>29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30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21</v>
      </c>
    </row>
    <row r="41" spans="1:16" s="9" customFormat="1" x14ac:dyDescent="0.25">
      <c r="A41" s="9" t="s">
        <v>55</v>
      </c>
      <c r="B41" s="9">
        <v>4593300</v>
      </c>
      <c r="C41" s="9">
        <v>4409060.2099999897</v>
      </c>
      <c r="D41">
        <f t="shared" si="1"/>
        <v>-184239.79000001028</v>
      </c>
      <c r="E41" s="10">
        <f t="shared" si="2"/>
        <v>-4.0110550149132493E-2</v>
      </c>
      <c r="F41" s="9">
        <f t="shared" si="0"/>
        <v>35</v>
      </c>
      <c r="G41" s="9">
        <v>5089500</v>
      </c>
      <c r="H41" s="9">
        <v>4956043.6699999897</v>
      </c>
      <c r="I41">
        <f t="shared" si="3"/>
        <v>-133456.33000001032</v>
      </c>
      <c r="J41" s="10">
        <f t="shared" si="4"/>
        <v>-2.6221894095689226E-2</v>
      </c>
      <c r="K41" s="9">
        <f t="shared" si="5"/>
        <v>18</v>
      </c>
      <c r="L41" s="9">
        <v>4799900</v>
      </c>
      <c r="M41" s="9">
        <v>4717822.6500000004</v>
      </c>
      <c r="N41">
        <f t="shared" si="6"/>
        <v>-82077.349999999627</v>
      </c>
      <c r="O41" s="10">
        <f t="shared" si="7"/>
        <v>-1.7099804162586642E-2</v>
      </c>
      <c r="P41" s="9">
        <f t="shared" si="8"/>
        <v>22</v>
      </c>
    </row>
    <row r="42" spans="1:16" x14ac:dyDescent="0.25">
      <c r="A42" t="s">
        <v>56</v>
      </c>
      <c r="B42">
        <v>188593300</v>
      </c>
      <c r="C42">
        <v>188551675.67999899</v>
      </c>
      <c r="D42">
        <f t="shared" si="1"/>
        <v>-41624.320001006126</v>
      </c>
      <c r="E42" s="5">
        <f t="shared" si="2"/>
        <v>-2.2070943135841053E-4</v>
      </c>
      <c r="F42">
        <f t="shared" si="0"/>
        <v>8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13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5</v>
      </c>
    </row>
    <row r="43" spans="1:16" x14ac:dyDescent="0.25">
      <c r="A43" t="s">
        <v>57</v>
      </c>
      <c r="B43">
        <v>8135400</v>
      </c>
      <c r="C43">
        <v>7968645.8300000001</v>
      </c>
      <c r="D43">
        <f t="shared" si="1"/>
        <v>-166754.16999999993</v>
      </c>
      <c r="E43" s="5">
        <f t="shared" si="2"/>
        <v>-2.0497353541313264E-2</v>
      </c>
      <c r="F43">
        <f t="shared" si="0"/>
        <v>28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29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34</v>
      </c>
    </row>
    <row r="44" spans="1:16" x14ac:dyDescent="0.25">
      <c r="A44" t="s">
        <v>58</v>
      </c>
      <c r="B44">
        <v>30083200</v>
      </c>
      <c r="C44">
        <v>29789104.379999999</v>
      </c>
      <c r="D44">
        <f t="shared" si="1"/>
        <v>-294095.62000000104</v>
      </c>
      <c r="E44" s="5">
        <f t="shared" si="2"/>
        <v>-9.7760750186150751E-3</v>
      </c>
      <c r="F44">
        <f t="shared" si="0"/>
        <v>13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11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7</v>
      </c>
    </row>
    <row r="45" spans="1:16" x14ac:dyDescent="0.25">
      <c r="A45" t="s">
        <v>59</v>
      </c>
      <c r="B45">
        <v>55301600</v>
      </c>
      <c r="C45">
        <v>54589584.0499999</v>
      </c>
      <c r="D45">
        <f t="shared" si="1"/>
        <v>-712015.95000009984</v>
      </c>
      <c r="E45" s="5">
        <f t="shared" si="2"/>
        <v>-1.287514194887851E-2</v>
      </c>
      <c r="F45">
        <f t="shared" si="0"/>
        <v>18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22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20</v>
      </c>
    </row>
    <row r="46" spans="1:16" x14ac:dyDescent="0.25">
      <c r="A46" t="s">
        <v>60</v>
      </c>
      <c r="B46">
        <v>259100</v>
      </c>
      <c r="C46">
        <v>258322.43</v>
      </c>
      <c r="D46">
        <f t="shared" si="1"/>
        <v>-777.57000000000698</v>
      </c>
      <c r="E46" s="5">
        <f t="shared" si="2"/>
        <v>-3.0010420686993711E-3</v>
      </c>
      <c r="F46">
        <f t="shared" si="0"/>
        <v>9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19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36</v>
      </c>
    </row>
    <row r="47" spans="1:16" x14ac:dyDescent="0.25">
      <c r="A47" t="s">
        <v>61</v>
      </c>
      <c r="B47">
        <v>70390700</v>
      </c>
      <c r="C47">
        <v>70378426.719999999</v>
      </c>
      <c r="D47">
        <f t="shared" si="1"/>
        <v>-12273.280000001192</v>
      </c>
      <c r="E47" s="5">
        <f t="shared" si="2"/>
        <v>-1.7435939690898361E-4</v>
      </c>
      <c r="F47">
        <f t="shared" si="0"/>
        <v>7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7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14</v>
      </c>
    </row>
    <row r="48" spans="1:16" x14ac:dyDescent="0.25">
      <c r="A48" t="s">
        <v>62</v>
      </c>
      <c r="B48">
        <v>6737100</v>
      </c>
      <c r="C48">
        <v>6527352.5699999901</v>
      </c>
      <c r="D48">
        <f t="shared" si="1"/>
        <v>-209747.43000000995</v>
      </c>
      <c r="E48" s="5">
        <f t="shared" si="2"/>
        <v>-3.1133192323107857E-2</v>
      </c>
      <c r="F48">
        <f t="shared" si="0"/>
        <v>32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23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37</v>
      </c>
    </row>
    <row r="49" spans="1:16" x14ac:dyDescent="0.25">
      <c r="A49" t="s">
        <v>63</v>
      </c>
      <c r="B49">
        <v>92200</v>
      </c>
      <c r="C49">
        <v>90499.43</v>
      </c>
      <c r="D49">
        <f t="shared" si="1"/>
        <v>-1700.570000000007</v>
      </c>
      <c r="E49" s="5">
        <f t="shared" si="2"/>
        <v>-1.8444360086767971E-2</v>
      </c>
      <c r="F49">
        <f t="shared" si="0"/>
        <v>25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39</v>
      </c>
      <c r="L49">
        <v>0</v>
      </c>
      <c r="M49">
        <v>0</v>
      </c>
      <c r="N49">
        <f t="shared" si="6"/>
        <v>0</v>
      </c>
      <c r="O49" s="5">
        <f t="shared" si="7"/>
        <v>0</v>
      </c>
      <c r="P49">
        <f t="shared" si="8"/>
        <v>1</v>
      </c>
    </row>
    <row r="50" spans="1:16" x14ac:dyDescent="0.25">
      <c r="A50" t="s">
        <v>64</v>
      </c>
      <c r="B50">
        <v>832600</v>
      </c>
      <c r="C50">
        <v>832600</v>
      </c>
      <c r="D50">
        <f t="shared" si="1"/>
        <v>0</v>
      </c>
      <c r="E50" s="5">
        <f t="shared" si="2"/>
        <v>0</v>
      </c>
      <c r="F50">
        <f t="shared" si="0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25">
      <c r="A51" t="s">
        <v>65</v>
      </c>
      <c r="B51">
        <v>8609500</v>
      </c>
      <c r="C51">
        <v>8499425.3399999905</v>
      </c>
      <c r="D51">
        <f t="shared" si="1"/>
        <v>-110074.66000000946</v>
      </c>
      <c r="E51" s="5">
        <f t="shared" si="2"/>
        <v>-1.2785255822058129E-2</v>
      </c>
      <c r="F51">
        <f t="shared" si="0"/>
        <v>17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21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19</v>
      </c>
    </row>
    <row r="52" spans="1:16" x14ac:dyDescent="0.25">
      <c r="A52" t="s">
        <v>66</v>
      </c>
      <c r="B52">
        <v>2451000</v>
      </c>
      <c r="C52">
        <v>2254684.7999999998</v>
      </c>
      <c r="D52">
        <f t="shared" si="1"/>
        <v>-196315.20000000019</v>
      </c>
      <c r="E52" s="5">
        <f t="shared" si="2"/>
        <v>-8.009596083231342E-2</v>
      </c>
      <c r="F52">
        <f t="shared" si="0"/>
        <v>45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43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46</v>
      </c>
    </row>
    <row r="54" spans="1:16" x14ac:dyDescent="0.25">
      <c r="A54" s="2" t="s">
        <v>67</v>
      </c>
    </row>
    <row r="55" spans="1:16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25">
      <c r="A56" t="s">
        <v>24</v>
      </c>
      <c r="B56">
        <f>VLOOKUP($A56,$A2:$D$52,4,TRUE)</f>
        <v>-36209.630000000005</v>
      </c>
      <c r="C56">
        <f>VLOOKUP($A56,$A2:$I$52,9,TRUE)</f>
        <v>-27292.159999999974</v>
      </c>
      <c r="D56">
        <f>VLOOKUP($A56,$A2:$N$53,14,TRUE)</f>
        <v>-9181.0800000000163</v>
      </c>
    </row>
    <row r="57" spans="1:16" x14ac:dyDescent="0.25">
      <c r="A57" t="s">
        <v>25</v>
      </c>
      <c r="B57">
        <f>VLOOKUP($A57,$A2:$D$52,4,TRUE)</f>
        <v>0</v>
      </c>
      <c r="C57">
        <f>VLOOKUP($A57,$A2:$I$52,9,TRUE)</f>
        <v>0</v>
      </c>
      <c r="D57">
        <f>VLOOKUP($A57,$A2:$N$52,14,TRUE)</f>
        <v>-311228.08999999997</v>
      </c>
    </row>
    <row r="58" spans="1:16" x14ac:dyDescent="0.25">
      <c r="A58" t="s">
        <v>32</v>
      </c>
      <c r="B58">
        <f>VLOOKUP($A58,$A3:$D$52,4,TRUE)</f>
        <v>-149396.10000000987</v>
      </c>
      <c r="C58">
        <f>VLOOKUP($A58,$A3:$I$52,9,TRUE)</f>
        <v>-189254.06000000006</v>
      </c>
      <c r="D58">
        <f>VLOOKUP($A58,$A3:$N$52,14,TRUE)</f>
        <v>-374962.91000000015</v>
      </c>
    </row>
    <row r="59" spans="1:16" x14ac:dyDescent="0.25">
      <c r="A59" t="s">
        <v>38</v>
      </c>
      <c r="B59">
        <f>VLOOKUP($A59,$A4:$D$52,4,TRUE)</f>
        <v>-12230.810000000056</v>
      </c>
      <c r="C59">
        <f>VLOOKUP($A59,$A4:$I$52,9,TRUE)</f>
        <v>-45485.580000000075</v>
      </c>
      <c r="D59">
        <f>VLOOKUP($A59,$A4:$N$52,14,TRUE)</f>
        <v>-72.879999999888241</v>
      </c>
    </row>
    <row r="60" spans="1:16" x14ac:dyDescent="0.25">
      <c r="A60" t="s">
        <v>39</v>
      </c>
      <c r="B60">
        <f>VLOOKUP($A60,$A5:$D$52,4,TRUE)</f>
        <v>-4950.4699999999721</v>
      </c>
      <c r="C60">
        <f>VLOOKUP($A60,$A5:$I$52,9,TRUE)</f>
        <v>-8005.7900000010268</v>
      </c>
      <c r="D60">
        <f>VLOOKUP($A60,$A5:$N$52,14,TRUE)</f>
        <v>-1724.9000000000233</v>
      </c>
    </row>
    <row r="61" spans="1:16" x14ac:dyDescent="0.25">
      <c r="A61" t="s">
        <v>55</v>
      </c>
      <c r="B61">
        <f>VLOOKUP($A61,$A6:$D$52,4,TRUE)</f>
        <v>-184239.79000001028</v>
      </c>
      <c r="C61">
        <f>VLOOKUP($A61,$A6:$I$52,9,TRUE)</f>
        <v>-133456.33000001032</v>
      </c>
      <c r="D61">
        <f>VLOOKUP($A61,$A6:$N$52,14,TRUE)</f>
        <v>-82077.349999999627</v>
      </c>
    </row>
    <row r="63" spans="1:16" x14ac:dyDescent="0.25">
      <c r="A63" s="7" t="s">
        <v>68</v>
      </c>
    </row>
    <row r="64" spans="1:16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_xlfn.XLOOKUP($A65,$A$2:$A$52,$D$2:$D$52,"NOT FOUND",0)</f>
        <v>-36209.630000000005</v>
      </c>
      <c r="C65">
        <f>_xlfn.XLOOKUP($A65,$A$2:$A$52,$I$2:$I$52,"NOT FOUND",0)</f>
        <v>-27292.159999999974</v>
      </c>
      <c r="D65">
        <f>_xlfn.XLOOKUP($A65,$A$2:$A$52,$N$2:$N$52,"NOT FOUND",0)</f>
        <v>-9181.0800000000163</v>
      </c>
    </row>
    <row r="66" spans="1:4" x14ac:dyDescent="0.25">
      <c r="A66" t="s">
        <v>25</v>
      </c>
      <c r="B66">
        <f t="shared" ref="B66:B70" si="9">_xlfn.XLOOKUP($A66,$A$2:$A$52,$D$2:$D$52,"NOT FOUND",0)</f>
        <v>0</v>
      </c>
      <c r="C66">
        <f>_xlfn.XLOOKUP($A66,$A$2:$A$52,$I$2:$I$52,"NOT FOUND",0)</f>
        <v>0</v>
      </c>
      <c r="D66">
        <f t="shared" ref="D66:D70" si="10">_xlfn.XLOOKUP($A66,$A$2:$A$52,$N$2:$N$52,"NOT FOUND",0)</f>
        <v>-311228.08999999997</v>
      </c>
    </row>
    <row r="67" spans="1:4" x14ac:dyDescent="0.25">
      <c r="A67" t="s">
        <v>32</v>
      </c>
      <c r="B67">
        <f t="shared" si="9"/>
        <v>-149396.10000000987</v>
      </c>
      <c r="C67">
        <f>_xlfn.XLOOKUP($A67,$A$2:$A$52,$I$2:$I$52,"NOT FOUND",0)</f>
        <v>-189254.06000000006</v>
      </c>
      <c r="D67">
        <f t="shared" si="10"/>
        <v>-374962.91000000015</v>
      </c>
    </row>
    <row r="68" spans="1:4" x14ac:dyDescent="0.25">
      <c r="A68" t="s">
        <v>38</v>
      </c>
      <c r="B68">
        <f t="shared" si="9"/>
        <v>-12230.810000000056</v>
      </c>
      <c r="C68">
        <f>_xlfn.XLOOKUP($A68,$A$2:$A$52,$I$2:$I$52,"NOT FOUND",0)</f>
        <v>-45485.580000000075</v>
      </c>
      <c r="D68">
        <f t="shared" si="10"/>
        <v>-72.879999999888241</v>
      </c>
    </row>
    <row r="69" spans="1:4" x14ac:dyDescent="0.25">
      <c r="A69" t="s">
        <v>39</v>
      </c>
      <c r="B69">
        <f t="shared" si="9"/>
        <v>-4950.4699999999721</v>
      </c>
      <c r="C69">
        <f>_xlfn.XLOOKUP($A69,$A$2:$A$52,$I$2:$I$52,"NOT FOUND",0)</f>
        <v>-8005.7900000010268</v>
      </c>
      <c r="D69">
        <f t="shared" si="10"/>
        <v>-1724.9000000000233</v>
      </c>
    </row>
    <row r="70" spans="1:4" x14ac:dyDescent="0.25">
      <c r="A70" t="s">
        <v>55</v>
      </c>
      <c r="B70">
        <f t="shared" si="9"/>
        <v>-184239.79000001028</v>
      </c>
      <c r="C70">
        <f>_xlfn.XLOOKUP($A70,$A$2:$A$52,$I$2:$I$52,"NOT FOUND",0)</f>
        <v>-133456.33000001032</v>
      </c>
      <c r="D70">
        <f t="shared" si="10"/>
        <v>-82077.349999999627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  <c r="B74" t="e">
        <f>INDEX($A$1:$P$52,MATCH($A$74,$D$1:$D$52,0),MATCH($B$73,$A$1:$P$52,0))</f>
        <v>#N/A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disablePrompts="1"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Brenda Causey</cp:lastModifiedBy>
  <cp:revision/>
  <dcterms:created xsi:type="dcterms:W3CDTF">2020-02-26T17:00:38Z</dcterms:created>
  <dcterms:modified xsi:type="dcterms:W3CDTF">2025-09-17T02:05:33Z</dcterms:modified>
  <cp:category/>
  <cp:contentStatus/>
</cp:coreProperties>
</file>