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nss\excel\da16-lookups-exercise-BKCoffman23\"/>
    </mc:Choice>
  </mc:AlternateContent>
  <xr:revisionPtr revIDLastSave="0" documentId="13_ncr:1_{BD6B21F0-0FFB-4D1C-B218-BA1A663037A9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I57" i="1"/>
  <c r="I58" i="1"/>
  <c r="I59" i="1"/>
  <c r="I60" i="1"/>
  <c r="I61" i="1"/>
  <c r="H57" i="1"/>
  <c r="H58" i="1"/>
  <c r="H59" i="1"/>
  <c r="H60" i="1"/>
  <c r="H61" i="1"/>
  <c r="H56" i="1"/>
  <c r="I56" i="1"/>
  <c r="G57" i="1"/>
  <c r="G58" i="1"/>
  <c r="G59" i="1"/>
  <c r="G60" i="1"/>
  <c r="G61" i="1"/>
  <c r="G56" i="1"/>
  <c r="C86" i="1"/>
  <c r="C85" i="1"/>
  <c r="B86" i="1"/>
  <c r="B85" i="1"/>
  <c r="C84" i="1"/>
  <c r="C7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D65" i="1" s="1"/>
  <c r="N11" i="1"/>
  <c r="D75" i="1" s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D59" i="1" s="1"/>
  <c r="N25" i="1"/>
  <c r="D60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D79" i="1" s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C74" i="1" s="1"/>
  <c r="I11" i="1"/>
  <c r="C66" i="1" s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77" i="1" s="1"/>
  <c r="I25" i="1"/>
  <c r="C60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61" i="1" s="1"/>
  <c r="I42" i="1"/>
  <c r="I43" i="1"/>
  <c r="I44" i="1"/>
  <c r="I45" i="1"/>
  <c r="I46" i="1"/>
  <c r="I47" i="1"/>
  <c r="I48" i="1"/>
  <c r="I49" i="1"/>
  <c r="I50" i="1"/>
  <c r="I51" i="1"/>
  <c r="I52" i="1"/>
  <c r="I2" i="1"/>
  <c r="E41" i="1"/>
  <c r="E17" i="1"/>
  <c r="D17" i="1"/>
  <c r="E48" i="1"/>
  <c r="D48" i="1"/>
  <c r="E40" i="1"/>
  <c r="D40" i="1"/>
  <c r="E32" i="1"/>
  <c r="D32" i="1"/>
  <c r="E24" i="1"/>
  <c r="E16" i="1"/>
  <c r="D16" i="1"/>
  <c r="E8" i="1"/>
  <c r="D8" i="1"/>
  <c r="E46" i="1"/>
  <c r="D46" i="1"/>
  <c r="E38" i="1"/>
  <c r="D38" i="1"/>
  <c r="D30" i="1"/>
  <c r="E30" i="1"/>
  <c r="E22" i="1"/>
  <c r="D22" i="1"/>
  <c r="E14" i="1"/>
  <c r="D14" i="1"/>
  <c r="E6" i="1"/>
  <c r="D6" i="1"/>
  <c r="E49" i="1"/>
  <c r="D49" i="1"/>
  <c r="E9" i="1"/>
  <c r="D9" i="1"/>
  <c r="E2" i="1"/>
  <c r="D2" i="1"/>
  <c r="D45" i="1"/>
  <c r="E45" i="1"/>
  <c r="D37" i="1"/>
  <c r="E37" i="1"/>
  <c r="D29" i="1"/>
  <c r="E29" i="1"/>
  <c r="D21" i="1"/>
  <c r="E21" i="1"/>
  <c r="D13" i="1"/>
  <c r="E13" i="1"/>
  <c r="D5" i="1"/>
  <c r="E5" i="1"/>
  <c r="B77" i="1"/>
  <c r="D24" i="1"/>
  <c r="B59" i="1" s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E51" i="1"/>
  <c r="D51" i="1"/>
  <c r="D43" i="1"/>
  <c r="E43" i="1"/>
  <c r="D35" i="1"/>
  <c r="E35" i="1"/>
  <c r="D27" i="1"/>
  <c r="E27" i="1"/>
  <c r="D19" i="1"/>
  <c r="E19" i="1"/>
  <c r="E11" i="1"/>
  <c r="D3" i="1"/>
  <c r="E3" i="1"/>
  <c r="D50" i="1"/>
  <c r="E50" i="1"/>
  <c r="D42" i="1"/>
  <c r="E42" i="1"/>
  <c r="E34" i="1"/>
  <c r="D34" i="1"/>
  <c r="D26" i="1"/>
  <c r="E26" i="1"/>
  <c r="E18" i="1"/>
  <c r="E10" i="1"/>
  <c r="B76" i="1"/>
  <c r="D18" i="1"/>
  <c r="B58" i="1" s="1"/>
  <c r="B67" i="1"/>
  <c r="D33" i="1"/>
  <c r="E33" i="1"/>
  <c r="D25" i="1"/>
  <c r="B60" i="1" s="1"/>
  <c r="E25" i="1"/>
  <c r="D10" i="1"/>
  <c r="B74" i="1" s="1"/>
  <c r="D47" i="1"/>
  <c r="E47" i="1"/>
  <c r="D39" i="1"/>
  <c r="E39" i="1"/>
  <c r="D31" i="1"/>
  <c r="E31" i="1"/>
  <c r="D23" i="1"/>
  <c r="E23" i="1"/>
  <c r="D15" i="1"/>
  <c r="E15" i="1"/>
  <c r="D7" i="1"/>
  <c r="E7" i="1"/>
  <c r="D41" i="1"/>
  <c r="B79" i="1" s="1"/>
  <c r="B61" i="1"/>
  <c r="D11" i="1"/>
  <c r="B66" i="1" s="1"/>
  <c r="B75" i="1"/>
  <c r="F27" i="1" l="1"/>
  <c r="K52" i="1"/>
  <c r="K50" i="1"/>
  <c r="K34" i="1"/>
  <c r="K26" i="1"/>
  <c r="K10" i="1"/>
  <c r="P8" i="1"/>
  <c r="K33" i="1"/>
  <c r="K9" i="1"/>
  <c r="K48" i="1"/>
  <c r="K40" i="1"/>
  <c r="K32" i="1"/>
  <c r="K24" i="1"/>
  <c r="K16" i="1"/>
  <c r="K8" i="1"/>
  <c r="P46" i="1"/>
  <c r="P38" i="1"/>
  <c r="P30" i="1"/>
  <c r="P22" i="1"/>
  <c r="P14" i="1"/>
  <c r="P6" i="1"/>
  <c r="B68" i="1"/>
  <c r="P24" i="1"/>
  <c r="P45" i="1"/>
  <c r="P37" i="1"/>
  <c r="P29" i="1"/>
  <c r="P21" i="1"/>
  <c r="P13" i="1"/>
  <c r="P5" i="1"/>
  <c r="K36" i="1"/>
  <c r="K42" i="1"/>
  <c r="K18" i="1"/>
  <c r="P16" i="1"/>
  <c r="D77" i="1"/>
  <c r="K41" i="1"/>
  <c r="K17" i="1"/>
  <c r="P52" i="1"/>
  <c r="P44" i="1"/>
  <c r="P36" i="1"/>
  <c r="P28" i="1"/>
  <c r="P20" i="1"/>
  <c r="P12" i="1"/>
  <c r="P4" i="1"/>
  <c r="K49" i="1"/>
  <c r="K45" i="1"/>
  <c r="K37" i="1"/>
  <c r="K29" i="1"/>
  <c r="K21" i="1"/>
  <c r="K13" i="1"/>
  <c r="K5" i="1"/>
  <c r="P51" i="1"/>
  <c r="P43" i="1"/>
  <c r="P35" i="1"/>
  <c r="P27" i="1"/>
  <c r="P19" i="1"/>
  <c r="P11" i="1"/>
  <c r="P3" i="1"/>
  <c r="K44" i="1"/>
  <c r="K28" i="1"/>
  <c r="K20" i="1"/>
  <c r="K12" i="1"/>
  <c r="K23" i="1"/>
  <c r="P50" i="1"/>
  <c r="P42" i="1"/>
  <c r="P34" i="1"/>
  <c r="P26" i="1"/>
  <c r="P18" i="1"/>
  <c r="P10" i="1"/>
  <c r="C57" i="1"/>
  <c r="B57" i="1"/>
  <c r="K51" i="1"/>
  <c r="K43" i="1"/>
  <c r="K35" i="1"/>
  <c r="K27" i="1"/>
  <c r="K19" i="1"/>
  <c r="K11" i="1"/>
  <c r="K7" i="1"/>
  <c r="P49" i="1"/>
  <c r="P41" i="1"/>
  <c r="P33" i="1"/>
  <c r="P25" i="1"/>
  <c r="P17" i="1"/>
  <c r="P9" i="1"/>
  <c r="D57" i="1"/>
  <c r="F12" i="1"/>
  <c r="F13" i="1"/>
  <c r="F45" i="1"/>
  <c r="F24" i="1"/>
  <c r="F17" i="1"/>
  <c r="K2" i="1"/>
  <c r="C59" i="1"/>
  <c r="C65" i="1"/>
  <c r="D69" i="1"/>
  <c r="D78" i="1"/>
  <c r="F37" i="1"/>
  <c r="F31" i="1"/>
  <c r="K14" i="1"/>
  <c r="P47" i="1"/>
  <c r="P23" i="1"/>
  <c r="D70" i="1"/>
  <c r="C79" i="1"/>
  <c r="B70" i="1"/>
  <c r="F44" i="1"/>
  <c r="F43" i="1"/>
  <c r="F6" i="1"/>
  <c r="F38" i="1"/>
  <c r="K4" i="1"/>
  <c r="P2" i="1"/>
  <c r="C58" i="1"/>
  <c r="C70" i="1"/>
  <c r="D68" i="1"/>
  <c r="C78" i="1"/>
  <c r="F48" i="1"/>
  <c r="F18" i="1"/>
  <c r="K38" i="1"/>
  <c r="P31" i="1"/>
  <c r="P7" i="1"/>
  <c r="F52" i="1"/>
  <c r="C69" i="1"/>
  <c r="F34" i="1"/>
  <c r="F19" i="1"/>
  <c r="F14" i="1"/>
  <c r="F46" i="1"/>
  <c r="D61" i="1"/>
  <c r="C68" i="1"/>
  <c r="D66" i="1"/>
  <c r="K31" i="1"/>
  <c r="K30" i="1"/>
  <c r="P15" i="1"/>
  <c r="F11" i="1"/>
  <c r="K3" i="1"/>
  <c r="D67" i="1"/>
  <c r="F51" i="1"/>
  <c r="C56" i="1"/>
  <c r="C67" i="1"/>
  <c r="D76" i="1"/>
  <c r="F36" i="1"/>
  <c r="K39" i="1"/>
  <c r="F35" i="1"/>
  <c r="K46" i="1"/>
  <c r="K22" i="1"/>
  <c r="K6" i="1"/>
  <c r="P39" i="1"/>
  <c r="F23" i="1"/>
  <c r="B56" i="1"/>
  <c r="F22" i="1"/>
  <c r="D56" i="1"/>
  <c r="D74" i="1"/>
  <c r="F4" i="1"/>
  <c r="K47" i="1"/>
  <c r="K15" i="1"/>
  <c r="P48" i="1"/>
  <c r="P40" i="1"/>
  <c r="P32" i="1"/>
  <c r="F49" i="1"/>
  <c r="F33" i="1"/>
  <c r="F39" i="1"/>
  <c r="F42" i="1"/>
  <c r="F28" i="1"/>
  <c r="F16" i="1"/>
  <c r="F15" i="1"/>
  <c r="F29" i="1"/>
  <c r="B78" i="1"/>
  <c r="F10" i="1"/>
  <c r="F2" i="1"/>
  <c r="F30" i="1"/>
  <c r="B65" i="1"/>
  <c r="B69" i="1"/>
  <c r="F32" i="1"/>
  <c r="F40" i="1"/>
  <c r="F3" i="1"/>
  <c r="F47" i="1"/>
  <c r="F26" i="1"/>
  <c r="F8" i="1"/>
  <c r="F7" i="1"/>
  <c r="F50" i="1"/>
  <c r="F21" i="1"/>
  <c r="F5" i="1"/>
  <c r="F41" i="1"/>
  <c r="F20" i="1"/>
  <c r="F9" i="1"/>
  <c r="F25" i="1"/>
</calcChain>
</file>

<file path=xl/sharedStrings.xml><?xml version="1.0" encoding="utf-8"?>
<sst xmlns="http://schemas.openxmlformats.org/spreadsheetml/2006/main" count="162" uniqueCount="92">
  <si>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</si>
  <si>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</si>
  <si>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</si>
  <si>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</si>
  <si>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</si>
  <si>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</si>
  <si>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</si>
  <si>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</si>
  <si>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</si>
  <si>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</si>
  <si>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</si>
  <si>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</si>
  <si>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</si>
  <si>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</si>
  <si>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</si>
  <si>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</si>
  <si>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</si>
  <si>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</si>
  <si>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</si>
  <si>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</si>
  <si>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</si>
  <si>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</si>
  <si>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</si>
  <si>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</si>
  <si>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</si>
  <si>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</si>
  <si>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</si>
  <si>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</si>
  <si>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</si>
  <si>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</si>
  <si>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</si>
  <si>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</si>
  <si>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</si>
  <si>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</si>
  <si>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</si>
  <si>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</si>
  <si>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</si>
  <si>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</si>
  <si>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</si>
  <si>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</si>
  <si>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</si>
  <si>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</si>
  <si>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</si>
  <si>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</si>
  <si>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</si>
  <si>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</si>
  <si>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</si>
  <si>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</si>
  <si>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</si>
  <si>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</si>
  <si>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</si>
  <si>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</si>
  <si>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</si>
  <si>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</si>
  <si>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</si>
  <si>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</si>
  <si>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</si>
  <si>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</si>
  <si>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</si>
  <si>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</si>
  <si>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</si>
  <si>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</si>
  <si>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</si>
  <si>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</si>
  <si>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</si>
  <si>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</si>
  <si>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</si>
  <si>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</si>
  <si>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</si>
  <si>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</si>
  <si>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</si>
  <si>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</si>
  <si>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</si>
  <si>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</si>
  <si>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</si>
  <si>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</si>
  <si>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</si>
  <si>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</si>
  <si>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</si>
  <si>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</si>
  <si>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</si>
  <si>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</si>
  <si>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</si>
  <si>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</si>
  <si>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</si>
  <si>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</si>
  <si>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</si>
  <si>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</si>
  <si>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</si>
  <si>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</si>
  <si>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Please select your department from the drop down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</si>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</sst>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theme="9" tint="-0.24997711111789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/>
    <xf numFmtId="0" fontId="13" fillId="34" borderId="0" xfId="0" applyFont="1" applyFill="1"/>
    <xf numFmtId="0" fontId="22" fillId="0" borderId="0" xfId="0" applyFont="1"/>
    <xf numFmtId="0" fontId="21" fillId="34" borderId="0" xfId="0" applyFont="1" applyFill="1" applyAlignment="1">
      <alignment horizontal="center"/>
    </xf>
    <xf numFmtId="0" fontId="23" fillId="0" borderId="0" xfId="0" applyFont="1"/>
    <xf numFmtId="10" fontId="23" fillId="0" borderId="0" xfId="0" applyNumberFormat="1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Sheriff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"$"#,##0.00</c:formatCode>
                <c:ptCount val="3"/>
                <c:pt idx="0">
                  <c:v>70390700</c:v>
                </c:pt>
                <c:pt idx="1">
                  <c:v>73467000</c:v>
                </c:pt>
                <c:pt idx="2">
                  <c:v>75072800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8E7-9E30-0F045F41B14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"$"#,##0.00</c:formatCode>
                <c:ptCount val="3"/>
                <c:pt idx="0">
                  <c:v>70378426.719999999</c:v>
                </c:pt>
                <c:pt idx="1">
                  <c:v>73442541.659999996</c:v>
                </c:pt>
                <c:pt idx="2">
                  <c:v>75050829.179999903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5-48E7-9E30-0F045F41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1760"/>
        <c:axId val="51798000"/>
      </c:barChart>
      <c:catAx>
        <c:axId val="5179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000"/>
        <c:crosses val="autoZero"/>
        <c:auto val="1"/>
        <c:lblAlgn val="ctr"/>
        <c:lblOffset val="100"/>
        <c:noMultiLvlLbl val="0"/>
      </c:catAx>
      <c:valAx>
        <c:axId val="517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80</xdr:row>
      <xdr:rowOff>161925</xdr:rowOff>
    </xdr:from>
    <xdr:to>
      <xdr:col>3</xdr:col>
      <xdr:colOff>819150</xdr:colOff>
      <xdr:row>81</xdr:row>
      <xdr:rowOff>171450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F1D622A-5B81-BF18-6D74-066F70C53BB4}"/>
            </a:ext>
          </a:extLst>
        </xdr:cNvPr>
        <xdr:cNvSpPr/>
      </xdr:nvSpPr>
      <xdr:spPr>
        <a:xfrm>
          <a:off x="3844925" y="14639925"/>
          <a:ext cx="784225" cy="190500"/>
        </a:xfrm>
        <a:prstGeom prst="lef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2000250</xdr:colOff>
      <xdr:row>70</xdr:row>
      <xdr:rowOff>46037</xdr:rowOff>
    </xdr:from>
    <xdr:to>
      <xdr:col>11</xdr:col>
      <xdr:colOff>377825</xdr:colOff>
      <xdr:row>85</xdr:row>
      <xdr:rowOff>84137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069BC4-8B43-FEAD-071C-44E036BCA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91" sqref="B91"/>
    </sheetView>
  </sheetViews>
  <sheetFormatPr defaultRowHeight="14.5" x14ac:dyDescent="0.35"/>
  <cols>
    <col min="1" max="1" width="30.90625" bestFit="1" customWidth="1"/>
    <col min="2" max="3" width="13.36328125" bestFit="1" customWidth="1"/>
    <col min="4" max="4" width="12.453125" bestFit="1" customWidth="1"/>
    <col min="5" max="5" width="15.81640625" customWidth="1"/>
    <col min="6" max="6" width="30.90625" customWidth="1"/>
    <col min="7" max="7" width="11.7265625" bestFit="1" customWidth="1"/>
    <col min="8" max="8" width="11.81640625" customWidth="1"/>
    <col min="9" max="9" width="12.453125" bestFit="1" customWidth="1"/>
    <col min="10" max="10" width="12.26953125" bestFit="1" customWidth="1"/>
    <col min="11" max="11" width="9.453125" style="8" bestFit="1" customWidth="1"/>
    <col min="12" max="12" width="11.7265625" bestFit="1" customWidth="1"/>
    <col min="13" max="13" width="11.81640625" bestFit="1" customWidth="1"/>
    <col min="14" max="14" width="12.453125" bestFit="1" customWidth="1"/>
    <col min="15" max="15" width="12.26953125" bestFit="1" customWidth="1"/>
    <col min="16" max="16" width="9.453125" style="8" bestFit="1" customWidth="1"/>
    <col min="17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8" t="s">
        <v>10</v>
      </c>
      <c r="L1" t="s">
        <v>11</v>
      </c>
      <c r="M1" t="s">
        <v>12</v>
      </c>
      <c r="N1" t="s">
        <v>13</v>
      </c>
      <c r="O1" t="s">
        <v>14</v>
      </c>
      <c r="P1" s="8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7">
        <f>IFERROR((C2-B2)/B2,0)</f>
        <v>-4.3170750765267295E-2</v>
      </c>
      <c r="F2" s="8">
        <f>RANK($E2,$E$2:$E$52,1)</f>
        <v>14</v>
      </c>
      <c r="G2">
        <v>382685200</v>
      </c>
      <c r="H2">
        <v>346340810.81999999</v>
      </c>
      <c r="I2">
        <f>H2-G2</f>
        <v>-36344389.180000007</v>
      </c>
      <c r="J2" s="7">
        <f>IFERROR((H2-G2)/G2,0)</f>
        <v>-9.4972027086493035E-2</v>
      </c>
      <c r="K2" s="8">
        <f>RANK($J2,$J$2:$J$52,1)</f>
        <v>10</v>
      </c>
      <c r="L2">
        <v>376548600</v>
      </c>
      <c r="M2">
        <v>355279492.22999901</v>
      </c>
      <c r="N2">
        <f>M2-L2</f>
        <v>-21269107.770000994</v>
      </c>
      <c r="O2" s="7">
        <f>IFERROR((M2-L2)/M2,0)</f>
        <v>-5.9865847129256501E-2</v>
      </c>
      <c r="P2" s="8">
        <f>RANK($O2,$O$2:$O$52,1)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>C3-B3</f>
        <v>-7585.4099999999744</v>
      </c>
      <c r="E3" s="7">
        <f t="shared" ref="E3:E52" si="0">IFERROR((C3-B3)/B3,0)</f>
        <v>-2.3069981751824741E-2</v>
      </c>
      <c r="F3" s="8">
        <f t="shared" ref="F3:F52" si="1">RANK($E3,$E$2:$E$52,1)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7">
        <f t="shared" ref="J3:J52" si="3">IFERROR((H3-G3)/G3,0)</f>
        <v>-6.6804928315415249E-2</v>
      </c>
      <c r="K3" s="8">
        <f t="shared" ref="K3:K52" si="4">RANK($J3,$J$2:$J$52,1)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7">
        <f t="shared" ref="O3:O52" si="6">IFERROR((M3-L3)/M3,0)</f>
        <v>-1.3559109974262671E-3</v>
      </c>
      <c r="P3" s="8">
        <f t="shared" ref="P3:P52" si="7">RANK($O3,$O$2:$O$52,1)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ref="D4:D52" si="8">C4-B4</f>
        <v>-15442.440000010189</v>
      </c>
      <c r="E4" s="7">
        <f t="shared" si="0"/>
        <v>-4.9327413275443007E-3</v>
      </c>
      <c r="F4" s="8">
        <f t="shared" si="1"/>
        <v>42</v>
      </c>
      <c r="G4">
        <v>3652300</v>
      </c>
      <c r="H4">
        <v>3589693.2099999902</v>
      </c>
      <c r="I4">
        <f t="shared" si="2"/>
        <v>-62606.790000009816</v>
      </c>
      <c r="J4" s="7">
        <f t="shared" si="3"/>
        <v>-1.7141743558856015E-2</v>
      </c>
      <c r="K4" s="8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7">
        <f t="shared" si="6"/>
        <v>-2.7326062602179901E-2</v>
      </c>
      <c r="P4" s="8">
        <f t="shared" si="7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8"/>
        <v>-723147.33000000007</v>
      </c>
      <c r="E5" s="7">
        <f t="shared" si="0"/>
        <v>-9.4273968477453174E-2</v>
      </c>
      <c r="F5" s="8">
        <f t="shared" si="1"/>
        <v>4</v>
      </c>
      <c r="G5">
        <v>7968300</v>
      </c>
      <c r="H5">
        <v>7020609.3200000003</v>
      </c>
      <c r="I5">
        <f t="shared" si="2"/>
        <v>-947690.6799999997</v>
      </c>
      <c r="J5" s="7">
        <f t="shared" si="3"/>
        <v>-0.118932605449092</v>
      </c>
      <c r="K5" s="8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7">
        <f t="shared" si="6"/>
        <v>-3.4982765601595231E-2</v>
      </c>
      <c r="P5" s="8">
        <f t="shared" si="7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8"/>
        <v>-23391.479999999981</v>
      </c>
      <c r="E6" s="7">
        <f t="shared" si="0"/>
        <v>-5.7149963352064452E-2</v>
      </c>
      <c r="F6" s="8">
        <f t="shared" si="1"/>
        <v>11</v>
      </c>
      <c r="G6">
        <v>428500</v>
      </c>
      <c r="H6">
        <v>427758.64</v>
      </c>
      <c r="I6">
        <f t="shared" si="2"/>
        <v>-741.35999999998603</v>
      </c>
      <c r="J6" s="7">
        <f t="shared" si="3"/>
        <v>-1.7301283547257551E-3</v>
      </c>
      <c r="K6" s="8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7">
        <f t="shared" si="6"/>
        <v>-1.9255728680607105E-4</v>
      </c>
      <c r="P6" s="8">
        <f t="shared" si="7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8"/>
        <v>-382928.79000000004</v>
      </c>
      <c r="E7" s="7">
        <f t="shared" si="0"/>
        <v>-0.11502817362571344</v>
      </c>
      <c r="F7" s="8">
        <f t="shared" si="1"/>
        <v>2</v>
      </c>
      <c r="G7">
        <v>3390900</v>
      </c>
      <c r="H7">
        <v>3051483.41</v>
      </c>
      <c r="I7">
        <f t="shared" si="2"/>
        <v>-339416.58999999985</v>
      </c>
      <c r="J7" s="7">
        <f t="shared" si="3"/>
        <v>-0.10009631366303927</v>
      </c>
      <c r="K7" s="8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7">
        <f t="shared" si="6"/>
        <v>-0.13533617150632837</v>
      </c>
      <c r="P7" s="8">
        <f t="shared" si="7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8"/>
        <v>-236476.69000000996</v>
      </c>
      <c r="E8" s="7">
        <f t="shared" si="0"/>
        <v>-0.15235918433091292</v>
      </c>
      <c r="F8" s="8">
        <f t="shared" si="1"/>
        <v>1</v>
      </c>
      <c r="G8">
        <v>1590700</v>
      </c>
      <c r="H8">
        <v>1383905.98999999</v>
      </c>
      <c r="I8">
        <f t="shared" si="2"/>
        <v>-206794.01000001002</v>
      </c>
      <c r="J8" s="7">
        <f t="shared" si="3"/>
        <v>-0.13000189224870184</v>
      </c>
      <c r="K8" s="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7">
        <f t="shared" si="6"/>
        <v>-0.18057733573186341</v>
      </c>
      <c r="P8" s="8">
        <f t="shared" si="7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8"/>
        <v>-396574.72000000067</v>
      </c>
      <c r="E9" s="7">
        <f t="shared" si="0"/>
        <v>-4.2417130511048909E-2</v>
      </c>
      <c r="F9" s="8">
        <f t="shared" si="1"/>
        <v>16</v>
      </c>
      <c r="G9">
        <v>11073700</v>
      </c>
      <c r="H9">
        <v>9929059.5199999996</v>
      </c>
      <c r="I9">
        <f t="shared" si="2"/>
        <v>-1144640.4800000004</v>
      </c>
      <c r="J9" s="7">
        <f t="shared" si="3"/>
        <v>-0.10336567542917005</v>
      </c>
      <c r="K9" s="8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7">
        <f t="shared" si="6"/>
        <v>-7.9741085042259116E-2</v>
      </c>
      <c r="P9" s="8">
        <f t="shared" si="7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8"/>
        <v>-36209.630000000005</v>
      </c>
      <c r="E10" s="7">
        <f t="shared" si="0"/>
        <v>-8.1681998646514792E-2</v>
      </c>
      <c r="F10" s="8">
        <f t="shared" si="1"/>
        <v>6</v>
      </c>
      <c r="G10">
        <v>495200</v>
      </c>
      <c r="H10">
        <v>467907.84000000003</v>
      </c>
      <c r="I10">
        <f t="shared" si="2"/>
        <v>-27292.159999999974</v>
      </c>
      <c r="J10" s="7">
        <f t="shared" si="3"/>
        <v>-5.5113408723747932E-2</v>
      </c>
      <c r="K10" s="8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7">
        <f t="shared" si="6"/>
        <v>-1.9194473846027283E-2</v>
      </c>
      <c r="P10" s="8">
        <f t="shared" si="7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8"/>
        <v>0</v>
      </c>
      <c r="E11" s="7">
        <f t="shared" si="0"/>
        <v>0</v>
      </c>
      <c r="F11" s="8">
        <f t="shared" si="1"/>
        <v>47</v>
      </c>
      <c r="G11">
        <v>0</v>
      </c>
      <c r="H11">
        <v>0</v>
      </c>
      <c r="I11">
        <f t="shared" si="2"/>
        <v>0</v>
      </c>
      <c r="J11" s="7">
        <f t="shared" si="3"/>
        <v>0</v>
      </c>
      <c r="K11" s="8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7">
        <f t="shared" si="6"/>
        <v>-4.8803319517950765</v>
      </c>
      <c r="P11" s="8">
        <f t="shared" si="7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8"/>
        <v>-214304.66999999993</v>
      </c>
      <c r="E12" s="7">
        <f t="shared" si="0"/>
        <v>-5.0060657805601608E-2</v>
      </c>
      <c r="F12" s="8">
        <f t="shared" si="1"/>
        <v>13</v>
      </c>
      <c r="G12">
        <v>4700400</v>
      </c>
      <c r="H12">
        <v>4205555.5999999996</v>
      </c>
      <c r="I12">
        <f t="shared" si="2"/>
        <v>-494844.40000000037</v>
      </c>
      <c r="J12" s="7">
        <f t="shared" si="3"/>
        <v>-0.10527708280146378</v>
      </c>
      <c r="K12" s="8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7">
        <f t="shared" si="6"/>
        <v>-7.0015312120868103E-2</v>
      </c>
      <c r="P12" s="8">
        <f t="shared" si="7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8"/>
        <v>-75511.669999999925</v>
      </c>
      <c r="E13" s="7">
        <f t="shared" si="0"/>
        <v>-1.2912833886247806E-2</v>
      </c>
      <c r="F13" s="8">
        <f t="shared" si="1"/>
        <v>33</v>
      </c>
      <c r="G13">
        <v>6223700</v>
      </c>
      <c r="H13">
        <v>5909077.9399999902</v>
      </c>
      <c r="I13">
        <f t="shared" si="2"/>
        <v>-314622.06000000983</v>
      </c>
      <c r="J13" s="7">
        <f t="shared" si="3"/>
        <v>-5.0552253482656594E-2</v>
      </c>
      <c r="K13" s="8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7">
        <f t="shared" si="6"/>
        <v>-2.4818211822499901E-2</v>
      </c>
      <c r="P13" s="8">
        <f t="shared" si="7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8"/>
        <v>-6982.6300000000047</v>
      </c>
      <c r="E14" s="7">
        <f t="shared" si="0"/>
        <v>-1.3637949218750009E-2</v>
      </c>
      <c r="F14" s="8">
        <f t="shared" si="1"/>
        <v>30</v>
      </c>
      <c r="G14">
        <v>530500</v>
      </c>
      <c r="H14">
        <v>524402.98</v>
      </c>
      <c r="I14">
        <f t="shared" si="2"/>
        <v>-6097.0200000000186</v>
      </c>
      <c r="J14" s="7">
        <f t="shared" si="3"/>
        <v>-1.1492968897266765E-2</v>
      </c>
      <c r="K14" s="8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7">
        <f t="shared" si="6"/>
        <v>-4.200107930875762E-2</v>
      </c>
      <c r="P14" s="8">
        <f t="shared" si="7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8"/>
        <v>496819.90000000596</v>
      </c>
      <c r="E15" s="7">
        <f t="shared" si="0"/>
        <v>3.1837408866824991E-3</v>
      </c>
      <c r="F15" s="8">
        <f t="shared" si="1"/>
        <v>51</v>
      </c>
      <c r="G15">
        <v>184167800</v>
      </c>
      <c r="H15">
        <v>175966389.24999899</v>
      </c>
      <c r="I15">
        <f t="shared" si="2"/>
        <v>-8201410.7500010133</v>
      </c>
      <c r="J15" s="7">
        <f t="shared" si="3"/>
        <v>-4.4532273014072019E-2</v>
      </c>
      <c r="K15" s="8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7">
        <f t="shared" si="6"/>
        <v>-2.4410772108697416E-2</v>
      </c>
      <c r="P15" s="8">
        <f t="shared" si="7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8"/>
        <v>-78219.540000010282</v>
      </c>
      <c r="E16" s="7">
        <f t="shared" si="0"/>
        <v>-1.1850188616360429E-2</v>
      </c>
      <c r="F16" s="8">
        <f t="shared" si="1"/>
        <v>37</v>
      </c>
      <c r="G16">
        <v>7352500</v>
      </c>
      <c r="H16">
        <v>7350464.0800000001</v>
      </c>
      <c r="I16">
        <f t="shared" si="2"/>
        <v>-2035.9199999999255</v>
      </c>
      <c r="J16" s="7">
        <f t="shared" si="3"/>
        <v>-2.769017341040361E-4</v>
      </c>
      <c r="K16" s="8">
        <f t="shared" si="4"/>
        <v>46</v>
      </c>
      <c r="L16">
        <v>7397200</v>
      </c>
      <c r="M16">
        <v>7397093</v>
      </c>
      <c r="N16">
        <f t="shared" si="5"/>
        <v>-107</v>
      </c>
      <c r="O16" s="7">
        <f t="shared" si="6"/>
        <v>-1.4465141914533183E-5</v>
      </c>
      <c r="P16" s="8">
        <f t="shared" si="7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8"/>
        <v>-421319.94999999925</v>
      </c>
      <c r="E17" s="7">
        <f t="shared" si="0"/>
        <v>-2.8351094826658003E-2</v>
      </c>
      <c r="F17" s="8">
        <f t="shared" si="1"/>
        <v>21</v>
      </c>
      <c r="G17">
        <v>15309700</v>
      </c>
      <c r="H17">
        <v>14645233.51</v>
      </c>
      <c r="I17">
        <f t="shared" si="2"/>
        <v>-664466.49000000022</v>
      </c>
      <c r="J17" s="7">
        <f t="shared" si="3"/>
        <v>-4.3401666263871937E-2</v>
      </c>
      <c r="K17" s="8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7">
        <f t="shared" si="6"/>
        <v>-6.7317657897727201E-2</v>
      </c>
      <c r="P17" s="8">
        <f t="shared" si="7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8"/>
        <v>-149396.10000000987</v>
      </c>
      <c r="E18" s="7">
        <f t="shared" si="0"/>
        <v>-5.4037002206391245E-2</v>
      </c>
      <c r="F18" s="8">
        <f t="shared" si="1"/>
        <v>12</v>
      </c>
      <c r="G18">
        <v>2861000</v>
      </c>
      <c r="H18">
        <v>2671745.94</v>
      </c>
      <c r="I18">
        <f t="shared" si="2"/>
        <v>-189254.06000000006</v>
      </c>
      <c r="J18" s="7">
        <f t="shared" si="3"/>
        <v>-6.6149619014330668E-2</v>
      </c>
      <c r="K18" s="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7">
        <f t="shared" si="6"/>
        <v>-0.14787719878320607</v>
      </c>
      <c r="P18" s="8">
        <f t="shared" si="7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8"/>
        <v>-376336.80000001006</v>
      </c>
      <c r="E19" s="7">
        <f t="shared" si="0"/>
        <v>-4.258504294298146E-2</v>
      </c>
      <c r="F19" s="8">
        <f t="shared" si="1"/>
        <v>15</v>
      </c>
      <c r="G19">
        <v>9713300</v>
      </c>
      <c r="H19">
        <v>8991707.2399999909</v>
      </c>
      <c r="I19">
        <f t="shared" si="2"/>
        <v>-721592.76000000909</v>
      </c>
      <c r="J19" s="7">
        <f t="shared" si="3"/>
        <v>-7.4289145810384635E-2</v>
      </c>
      <c r="K19" s="8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7">
        <f t="shared" si="6"/>
        <v>-6.5742752529225235E-2</v>
      </c>
      <c r="P19" s="8">
        <f t="shared" si="7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8"/>
        <v>-1539.8400010019541</v>
      </c>
      <c r="E20" s="7">
        <f t="shared" si="0"/>
        <v>-1.2379538203300809E-5</v>
      </c>
      <c r="F20" s="8">
        <f t="shared" si="1"/>
        <v>46</v>
      </c>
      <c r="G20">
        <v>131849400</v>
      </c>
      <c r="H20">
        <v>131839624.37</v>
      </c>
      <c r="I20">
        <f t="shared" si="2"/>
        <v>-9775.6299999952316</v>
      </c>
      <c r="J20" s="7">
        <f t="shared" si="3"/>
        <v>-7.4142392760188761E-5</v>
      </c>
      <c r="K20" s="8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7">
        <f t="shared" si="6"/>
        <v>-8.9158518313793741E-7</v>
      </c>
      <c r="P20" s="8">
        <f t="shared" si="7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8"/>
        <v>-1923512.4500000998</v>
      </c>
      <c r="E21" s="7">
        <f t="shared" si="0"/>
        <v>-7.9052463618023094E-2</v>
      </c>
      <c r="F21" s="8">
        <f t="shared" si="1"/>
        <v>9</v>
      </c>
      <c r="G21">
        <v>24497400</v>
      </c>
      <c r="H21">
        <v>22655993.629999999</v>
      </c>
      <c r="I21">
        <f t="shared" si="2"/>
        <v>-1841406.370000001</v>
      </c>
      <c r="J21" s="7">
        <f t="shared" si="3"/>
        <v>-7.5167420624229556E-2</v>
      </c>
      <c r="K21" s="8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7">
        <f t="shared" si="6"/>
        <v>-3.793309454084768E-2</v>
      </c>
      <c r="P21" s="8">
        <f t="shared" si="7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8"/>
        <v>-153660.12000009976</v>
      </c>
      <c r="E22" s="7">
        <f t="shared" si="0"/>
        <v>-1.3285502334437123E-2</v>
      </c>
      <c r="F22" s="8">
        <f t="shared" si="1"/>
        <v>32</v>
      </c>
      <c r="G22">
        <v>11980700</v>
      </c>
      <c r="H22">
        <v>11791977.9699999</v>
      </c>
      <c r="I22">
        <f t="shared" si="2"/>
        <v>-188722.03000009991</v>
      </c>
      <c r="J22" s="7">
        <f t="shared" si="3"/>
        <v>-1.5752170574348738E-2</v>
      </c>
      <c r="K22" s="8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7">
        <f t="shared" si="6"/>
        <v>-6.2443573197307203E-5</v>
      </c>
      <c r="P22" s="8">
        <f t="shared" si="7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8"/>
        <v>-825956.59000010043</v>
      </c>
      <c r="E23" s="7">
        <f t="shared" si="0"/>
        <v>-3.9590110100806722E-2</v>
      </c>
      <c r="F23" s="8">
        <f t="shared" si="1"/>
        <v>18</v>
      </c>
      <c r="G23">
        <v>22683800</v>
      </c>
      <c r="H23">
        <v>21722126.219999898</v>
      </c>
      <c r="I23">
        <f t="shared" si="2"/>
        <v>-961673.78000010177</v>
      </c>
      <c r="J23" s="7">
        <f t="shared" si="3"/>
        <v>-4.2394738976719144E-2</v>
      </c>
      <c r="K23" s="8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7">
        <f t="shared" si="6"/>
        <v>-2.6581238479758625E-2</v>
      </c>
      <c r="P23" s="8">
        <f t="shared" si="7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8"/>
        <v>-12230.810000000056</v>
      </c>
      <c r="E24" s="7">
        <f t="shared" si="0"/>
        <v>-1.3334943305713101E-2</v>
      </c>
      <c r="F24" s="8">
        <f t="shared" si="1"/>
        <v>31</v>
      </c>
      <c r="G24">
        <v>1112700</v>
      </c>
      <c r="H24">
        <v>1067214.42</v>
      </c>
      <c r="I24">
        <f t="shared" si="2"/>
        <v>-45485.580000000075</v>
      </c>
      <c r="J24" s="7">
        <f t="shared" si="3"/>
        <v>-4.087856565111897E-2</v>
      </c>
      <c r="K24" s="8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7">
        <f t="shared" si="6"/>
        <v>-6.5508515423775231E-5</v>
      </c>
      <c r="P24" s="8">
        <f t="shared" si="7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8"/>
        <v>-4950.4699999999721</v>
      </c>
      <c r="E25" s="7">
        <f t="shared" si="0"/>
        <v>-1.0226130964676661E-2</v>
      </c>
      <c r="F25" s="8">
        <f t="shared" si="1"/>
        <v>38</v>
      </c>
      <c r="G25">
        <v>505200</v>
      </c>
      <c r="H25">
        <v>497194.20999999897</v>
      </c>
      <c r="I25">
        <f t="shared" si="2"/>
        <v>-8005.7900000010268</v>
      </c>
      <c r="J25" s="7">
        <f t="shared" si="3"/>
        <v>-1.5846773555029746E-2</v>
      </c>
      <c r="K25" s="8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7">
        <f t="shared" si="6"/>
        <v>-3.4862304105441511E-3</v>
      </c>
      <c r="P25" s="8">
        <f t="shared" si="7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8"/>
        <v>-447839.91999999993</v>
      </c>
      <c r="E26" s="7">
        <f t="shared" si="0"/>
        <v>-8.5306091660634673E-2</v>
      </c>
      <c r="F26" s="8">
        <f t="shared" si="1"/>
        <v>5</v>
      </c>
      <c r="G26">
        <v>5442200</v>
      </c>
      <c r="H26">
        <v>5122329.02999999</v>
      </c>
      <c r="I26">
        <f t="shared" si="2"/>
        <v>-319870.97000000998</v>
      </c>
      <c r="J26" s="7">
        <f t="shared" si="3"/>
        <v>-5.8776040939327839E-2</v>
      </c>
      <c r="K26" s="8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7">
        <f t="shared" si="6"/>
        <v>-6.1256670279183835E-2</v>
      </c>
      <c r="P26" s="8">
        <f t="shared" si="7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8"/>
        <v>0</v>
      </c>
      <c r="E27" s="7">
        <f t="shared" si="0"/>
        <v>0</v>
      </c>
      <c r="F27" s="8">
        <f t="shared" si="1"/>
        <v>47</v>
      </c>
      <c r="G27">
        <v>0</v>
      </c>
      <c r="H27">
        <v>0</v>
      </c>
      <c r="I27">
        <f t="shared" si="2"/>
        <v>0</v>
      </c>
      <c r="J27" s="7">
        <f t="shared" si="3"/>
        <v>0</v>
      </c>
      <c r="K27" s="8">
        <f t="shared" si="4"/>
        <v>48</v>
      </c>
      <c r="L27">
        <v>0</v>
      </c>
      <c r="M27">
        <v>0</v>
      </c>
      <c r="N27">
        <f t="shared" si="5"/>
        <v>0</v>
      </c>
      <c r="O27" s="7">
        <f t="shared" si="6"/>
        <v>0</v>
      </c>
      <c r="P27" s="8">
        <f t="shared" si="7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8"/>
        <v>-132457.97999999998</v>
      </c>
      <c r="E28" s="7">
        <f t="shared" si="0"/>
        <v>-9.5782760864849215E-2</v>
      </c>
      <c r="F28" s="8">
        <f t="shared" si="1"/>
        <v>3</v>
      </c>
      <c r="G28">
        <v>1545700</v>
      </c>
      <c r="H28">
        <v>1281335.23</v>
      </c>
      <c r="I28">
        <f t="shared" si="2"/>
        <v>-264364.77</v>
      </c>
      <c r="J28" s="7">
        <f t="shared" si="3"/>
        <v>-0.17103239309050916</v>
      </c>
      <c r="K28" s="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7">
        <f t="shared" si="6"/>
        <v>-9.5181484254198451E-2</v>
      </c>
      <c r="P28" s="8">
        <f t="shared" si="7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8"/>
        <v>-37915.290000000037</v>
      </c>
      <c r="E29" s="7">
        <f t="shared" si="0"/>
        <v>-1.4800253727847622E-2</v>
      </c>
      <c r="F29" s="8">
        <f t="shared" si="1"/>
        <v>28</v>
      </c>
      <c r="G29">
        <v>2779500</v>
      </c>
      <c r="H29">
        <v>2665264.4399999902</v>
      </c>
      <c r="I29">
        <f t="shared" si="2"/>
        <v>-114235.56000000983</v>
      </c>
      <c r="J29" s="7">
        <f t="shared" si="3"/>
        <v>-4.1099320021590155E-2</v>
      </c>
      <c r="K29" s="8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7">
        <f t="shared" si="6"/>
        <v>-1.2225485977540432E-5</v>
      </c>
      <c r="P29" s="8">
        <f t="shared" si="7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8"/>
        <v>-101705.90000000037</v>
      </c>
      <c r="E30" s="7">
        <f t="shared" si="0"/>
        <v>-8.3831374359143746E-3</v>
      </c>
      <c r="F30" s="8">
        <f t="shared" si="1"/>
        <v>40</v>
      </c>
      <c r="G30">
        <v>12735900</v>
      </c>
      <c r="H30">
        <v>12685514.279999901</v>
      </c>
      <c r="I30">
        <f t="shared" si="2"/>
        <v>-50385.720000099391</v>
      </c>
      <c r="J30" s="7">
        <f t="shared" si="3"/>
        <v>-3.9561962641116366E-3</v>
      </c>
      <c r="K30" s="8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7">
        <f t="shared" si="6"/>
        <v>-2.7514707280809998E-3</v>
      </c>
      <c r="P30" s="8">
        <f t="shared" si="7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8"/>
        <v>-24772.310000000056</v>
      </c>
      <c r="E31" s="7">
        <f t="shared" si="0"/>
        <v>-1.4030533529678329E-2</v>
      </c>
      <c r="F31" s="8">
        <f t="shared" si="1"/>
        <v>29</v>
      </c>
      <c r="G31">
        <v>1823300</v>
      </c>
      <c r="H31">
        <v>1762676.85</v>
      </c>
      <c r="I31">
        <f t="shared" si="2"/>
        <v>-60623.149999999907</v>
      </c>
      <c r="J31" s="7">
        <f t="shared" si="3"/>
        <v>-3.3249136181648611E-2</v>
      </c>
      <c r="K31" s="8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7">
        <f t="shared" si="6"/>
        <v>-3.847507116360397E-2</v>
      </c>
      <c r="P31" s="8">
        <f t="shared" si="7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8"/>
        <v>-73762.280000009574</v>
      </c>
      <c r="E32" s="7">
        <f t="shared" si="0"/>
        <v>-1.2294942827617691E-2</v>
      </c>
      <c r="F32" s="8">
        <f t="shared" si="1"/>
        <v>36</v>
      </c>
      <c r="G32">
        <v>6195500</v>
      </c>
      <c r="H32">
        <v>6084985.4699999997</v>
      </c>
      <c r="I32">
        <f t="shared" si="2"/>
        <v>-110514.53000000026</v>
      </c>
      <c r="J32" s="7">
        <f t="shared" si="3"/>
        <v>-1.7837871035428981E-2</v>
      </c>
      <c r="K32" s="8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7">
        <f t="shared" si="6"/>
        <v>-2.8363413322250185E-2</v>
      </c>
      <c r="P32" s="8">
        <f t="shared" si="7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8"/>
        <v>-7418835.2699990273</v>
      </c>
      <c r="E33" s="7">
        <f t="shared" si="0"/>
        <v>-7.9969930789269058E-3</v>
      </c>
      <c r="F33" s="8">
        <f t="shared" si="1"/>
        <v>41</v>
      </c>
      <c r="G33">
        <v>979671000</v>
      </c>
      <c r="H33">
        <v>977068513.48000002</v>
      </c>
      <c r="I33">
        <f t="shared" si="2"/>
        <v>-2602486.5199999809</v>
      </c>
      <c r="J33" s="7">
        <f t="shared" si="3"/>
        <v>-2.6564903115433454E-3</v>
      </c>
      <c r="K33" s="8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7">
        <f t="shared" si="6"/>
        <v>-5.5446806934487392E-3</v>
      </c>
      <c r="P33" s="8">
        <f t="shared" si="7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8"/>
        <v>-79341.779999999795</v>
      </c>
      <c r="E34" s="7">
        <f t="shared" si="0"/>
        <v>-1.8939149738619768E-2</v>
      </c>
      <c r="F34" s="8">
        <f t="shared" si="1"/>
        <v>26</v>
      </c>
      <c r="G34">
        <v>4350600</v>
      </c>
      <c r="H34">
        <v>4137588.7699999898</v>
      </c>
      <c r="I34">
        <f t="shared" si="2"/>
        <v>-213011.23000001023</v>
      </c>
      <c r="J34" s="7">
        <f t="shared" si="3"/>
        <v>-4.8961345561534093E-2</v>
      </c>
      <c r="K34" s="8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7">
        <f t="shared" si="6"/>
        <v>-2.7376814190035178E-2</v>
      </c>
      <c r="P34" s="8">
        <f t="shared" si="7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8"/>
        <v>0</v>
      </c>
      <c r="E35" s="7">
        <f t="shared" si="0"/>
        <v>0</v>
      </c>
      <c r="F35" s="8">
        <f t="shared" si="1"/>
        <v>47</v>
      </c>
      <c r="G35">
        <v>0</v>
      </c>
      <c r="H35">
        <v>0</v>
      </c>
      <c r="I35">
        <f t="shared" si="2"/>
        <v>0</v>
      </c>
      <c r="J35" s="7">
        <f t="shared" si="3"/>
        <v>0</v>
      </c>
      <c r="K35" s="8">
        <f t="shared" si="4"/>
        <v>48</v>
      </c>
      <c r="L35">
        <v>0</v>
      </c>
      <c r="M35">
        <v>0</v>
      </c>
      <c r="N35">
        <f t="shared" si="5"/>
        <v>0</v>
      </c>
      <c r="O35" s="7">
        <f t="shared" si="6"/>
        <v>0</v>
      </c>
      <c r="P35" s="8">
        <f t="shared" si="7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8"/>
        <v>-62776.72000000102</v>
      </c>
      <c r="E36" s="7">
        <f t="shared" si="0"/>
        <v>-7.8647857679780775E-2</v>
      </c>
      <c r="F36" s="8">
        <f t="shared" si="1"/>
        <v>10</v>
      </c>
      <c r="G36">
        <v>898700</v>
      </c>
      <c r="H36">
        <v>740966.94999999902</v>
      </c>
      <c r="I36">
        <f t="shared" si="2"/>
        <v>-157733.05000000098</v>
      </c>
      <c r="J36" s="7">
        <f t="shared" si="3"/>
        <v>-0.17551246244575608</v>
      </c>
      <c r="K36" s="8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7">
        <f t="shared" si="6"/>
        <v>-0.13006011500365766</v>
      </c>
      <c r="P36" s="8">
        <f t="shared" si="7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8"/>
        <v>-82352.260000010021</v>
      </c>
      <c r="E37" s="7">
        <f t="shared" si="0"/>
        <v>-3.9444515758219188E-2</v>
      </c>
      <c r="F37" s="8">
        <f t="shared" si="1"/>
        <v>19</v>
      </c>
      <c r="G37">
        <v>2229200</v>
      </c>
      <c r="H37">
        <v>2118943.21</v>
      </c>
      <c r="I37">
        <f t="shared" si="2"/>
        <v>-110256.79000000004</v>
      </c>
      <c r="J37" s="7">
        <f t="shared" si="3"/>
        <v>-4.9460250314014013E-2</v>
      </c>
      <c r="K37" s="8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7">
        <f t="shared" si="6"/>
        <v>-8.9239827069555508E-2</v>
      </c>
      <c r="P37" s="8">
        <f t="shared" si="7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8"/>
        <v>-16630.180000000051</v>
      </c>
      <c r="E38" s="7">
        <f t="shared" si="0"/>
        <v>-1.9443680579913542E-2</v>
      </c>
      <c r="F38" s="8">
        <f t="shared" si="1"/>
        <v>25</v>
      </c>
      <c r="G38">
        <v>792800</v>
      </c>
      <c r="H38">
        <v>753451.96</v>
      </c>
      <c r="I38">
        <f t="shared" si="2"/>
        <v>-39348.040000000037</v>
      </c>
      <c r="J38" s="7">
        <f t="shared" si="3"/>
        <v>-4.9631735620585316E-2</v>
      </c>
      <c r="K38" s="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7">
        <f t="shared" si="6"/>
        <v>-1.7583446079218231E-4</v>
      </c>
      <c r="P38" s="8">
        <f t="shared" si="7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8"/>
        <v>-70791.13</v>
      </c>
      <c r="E39" s="7">
        <f t="shared" si="0"/>
        <v>-8.008952370177623E-2</v>
      </c>
      <c r="F39" s="8">
        <f t="shared" si="1"/>
        <v>8</v>
      </c>
      <c r="G39">
        <v>1294400</v>
      </c>
      <c r="H39">
        <v>1114242.27999999</v>
      </c>
      <c r="I39">
        <f t="shared" si="2"/>
        <v>-180157.72000000998</v>
      </c>
      <c r="J39" s="7">
        <f t="shared" si="3"/>
        <v>-0.13918241656366656</v>
      </c>
      <c r="K39" s="8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7">
        <f t="shared" si="6"/>
        <v>-4.7032329234195536E-2</v>
      </c>
      <c r="P39" s="8">
        <f t="shared" si="7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8"/>
        <v>-816758.14000009745</v>
      </c>
      <c r="E40" s="7">
        <f t="shared" si="0"/>
        <v>-2.1279773539092578E-2</v>
      </c>
      <c r="F40" s="8">
        <f t="shared" si="1"/>
        <v>23</v>
      </c>
      <c r="G40">
        <v>39964900</v>
      </c>
      <c r="H40">
        <v>38095240.189999901</v>
      </c>
      <c r="I40">
        <f t="shared" si="2"/>
        <v>-1869659.8100000992</v>
      </c>
      <c r="J40" s="7">
        <f t="shared" si="3"/>
        <v>-4.6782546934937892E-2</v>
      </c>
      <c r="K40" s="8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7">
        <f t="shared" si="6"/>
        <v>-1.5412619944909845E-2</v>
      </c>
      <c r="P40" s="8">
        <f t="shared" si="7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8"/>
        <v>-184239.79000001028</v>
      </c>
      <c r="E41" s="7">
        <f t="shared" si="0"/>
        <v>-4.0110550149132493E-2</v>
      </c>
      <c r="F41" s="8">
        <f t="shared" si="1"/>
        <v>17</v>
      </c>
      <c r="G41">
        <v>5089500</v>
      </c>
      <c r="H41">
        <v>4956043.6699999897</v>
      </c>
      <c r="I41">
        <f t="shared" si="2"/>
        <v>-133456.33000001032</v>
      </c>
      <c r="J41" s="7">
        <f t="shared" si="3"/>
        <v>-2.6221894095689226E-2</v>
      </c>
      <c r="K41" s="8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7">
        <f t="shared" si="6"/>
        <v>-1.7397294491347533E-2</v>
      </c>
      <c r="P41" s="8">
        <f t="shared" si="7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8"/>
        <v>-41624.320001006126</v>
      </c>
      <c r="E42" s="7">
        <f t="shared" si="0"/>
        <v>-2.2070943135841053E-4</v>
      </c>
      <c r="F42" s="8">
        <f t="shared" si="1"/>
        <v>44</v>
      </c>
      <c r="G42">
        <v>199130300</v>
      </c>
      <c r="H42">
        <v>196755033.31</v>
      </c>
      <c r="I42">
        <f t="shared" si="2"/>
        <v>-2375266.6899999976</v>
      </c>
      <c r="J42" s="7">
        <f t="shared" si="3"/>
        <v>-1.1928203241796942E-2</v>
      </c>
      <c r="K42" s="8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7">
        <f t="shared" si="6"/>
        <v>-1.8129119102578695E-7</v>
      </c>
      <c r="P42" s="8">
        <f t="shared" si="7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8"/>
        <v>-166754.16999999993</v>
      </c>
      <c r="E43" s="7">
        <f t="shared" si="0"/>
        <v>-2.0497353541313264E-2</v>
      </c>
      <c r="F43" s="8">
        <f t="shared" si="1"/>
        <v>24</v>
      </c>
      <c r="G43">
        <v>8560800</v>
      </c>
      <c r="H43">
        <v>8171472.0199999996</v>
      </c>
      <c r="I43">
        <f t="shared" si="2"/>
        <v>-389327.98000000045</v>
      </c>
      <c r="J43" s="7">
        <f t="shared" si="3"/>
        <v>-4.5477990374731388E-2</v>
      </c>
      <c r="K43" s="8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7">
        <f t="shared" si="6"/>
        <v>-4.2512350753316649E-2</v>
      </c>
      <c r="P43" s="8">
        <f t="shared" si="7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8"/>
        <v>-294095.62000000104</v>
      </c>
      <c r="E44" s="7">
        <f t="shared" si="0"/>
        <v>-9.7760750186150751E-3</v>
      </c>
      <c r="F44" s="8">
        <f t="shared" si="1"/>
        <v>39</v>
      </c>
      <c r="G44">
        <v>31040700</v>
      </c>
      <c r="H44">
        <v>30793711.48</v>
      </c>
      <c r="I44">
        <f t="shared" si="2"/>
        <v>-246988.51999999955</v>
      </c>
      <c r="J44" s="7">
        <f t="shared" si="3"/>
        <v>-7.9569249404813532E-3</v>
      </c>
      <c r="K44" s="8">
        <f t="shared" si="4"/>
        <v>41</v>
      </c>
      <c r="L44">
        <v>31282200</v>
      </c>
      <c r="M44">
        <v>31282141.25</v>
      </c>
      <c r="N44">
        <f t="shared" si="5"/>
        <v>-58.75</v>
      </c>
      <c r="O44" s="7">
        <f t="shared" si="6"/>
        <v>-1.8780683691209917E-6</v>
      </c>
      <c r="P44" s="8">
        <f t="shared" si="7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8"/>
        <v>-712015.95000009984</v>
      </c>
      <c r="E45" s="7">
        <f t="shared" si="0"/>
        <v>-1.287514194887851E-2</v>
      </c>
      <c r="F45" s="8">
        <f t="shared" si="1"/>
        <v>34</v>
      </c>
      <c r="G45">
        <v>56792200</v>
      </c>
      <c r="H45">
        <v>54594953.959999897</v>
      </c>
      <c r="I45">
        <f t="shared" si="2"/>
        <v>-2197246.0400001034</v>
      </c>
      <c r="J45" s="7">
        <f t="shared" si="3"/>
        <v>-3.8689222111488959E-2</v>
      </c>
      <c r="K45" s="8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7">
        <f t="shared" si="6"/>
        <v>-1.1565088346037651E-2</v>
      </c>
      <c r="P45" s="8">
        <f t="shared" si="7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8"/>
        <v>-777.57000000000698</v>
      </c>
      <c r="E46" s="7">
        <f t="shared" si="0"/>
        <v>-3.0010420686993711E-3</v>
      </c>
      <c r="F46" s="8">
        <f t="shared" si="1"/>
        <v>43</v>
      </c>
      <c r="G46">
        <v>266000</v>
      </c>
      <c r="H46">
        <v>257402.90999999901</v>
      </c>
      <c r="I46">
        <f t="shared" si="2"/>
        <v>-8597.090000000986</v>
      </c>
      <c r="J46" s="7">
        <f t="shared" si="3"/>
        <v>-3.2319887218048821E-2</v>
      </c>
      <c r="K46" s="8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7">
        <f t="shared" si="6"/>
        <v>-4.846589537888768E-2</v>
      </c>
      <c r="P46" s="8">
        <f t="shared" si="7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8"/>
        <v>-12273.280000001192</v>
      </c>
      <c r="E47" s="7">
        <f t="shared" si="0"/>
        <v>-1.7435939690898361E-4</v>
      </c>
      <c r="F47" s="8">
        <f t="shared" si="1"/>
        <v>45</v>
      </c>
      <c r="G47">
        <v>73467000</v>
      </c>
      <c r="H47">
        <v>73442541.659999996</v>
      </c>
      <c r="I47">
        <f t="shared" si="2"/>
        <v>-24458.340000003576</v>
      </c>
      <c r="J47" s="7">
        <f t="shared" si="3"/>
        <v>-3.3291600310348285E-4</v>
      </c>
      <c r="K47" s="8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7">
        <f t="shared" si="6"/>
        <v>-2.9274586623690628E-4</v>
      </c>
      <c r="P47" s="8">
        <f t="shared" si="7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8"/>
        <v>-209747.43000000995</v>
      </c>
      <c r="E48" s="7">
        <f t="shared" si="0"/>
        <v>-3.1133192323107857E-2</v>
      </c>
      <c r="F48" s="8">
        <f t="shared" si="1"/>
        <v>20</v>
      </c>
      <c r="G48">
        <v>7214700</v>
      </c>
      <c r="H48">
        <v>6922072.5599999996</v>
      </c>
      <c r="I48">
        <f t="shared" si="2"/>
        <v>-292627.44000000041</v>
      </c>
      <c r="J48" s="7">
        <f t="shared" si="3"/>
        <v>-4.0559890224125802E-2</v>
      </c>
      <c r="K48" s="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7">
        <f t="shared" si="6"/>
        <v>-5.9202125115912531E-2</v>
      </c>
      <c r="P48" s="8">
        <f t="shared" si="7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8"/>
        <v>-1700.570000000007</v>
      </c>
      <c r="E49" s="7">
        <f t="shared" si="0"/>
        <v>-1.8444360086767971E-2</v>
      </c>
      <c r="F49" s="8">
        <f t="shared" si="1"/>
        <v>27</v>
      </c>
      <c r="G49">
        <v>102600</v>
      </c>
      <c r="H49">
        <v>95466.880000000005</v>
      </c>
      <c r="I49">
        <f t="shared" si="2"/>
        <v>-7133.1199999999953</v>
      </c>
      <c r="J49" s="7">
        <f t="shared" si="3"/>
        <v>-6.9523586744639335E-2</v>
      </c>
      <c r="K49" s="8">
        <f t="shared" si="4"/>
        <v>13</v>
      </c>
      <c r="L49">
        <v>0</v>
      </c>
      <c r="M49">
        <v>0</v>
      </c>
      <c r="N49">
        <f t="shared" si="5"/>
        <v>0</v>
      </c>
      <c r="O49" s="7">
        <f t="shared" si="6"/>
        <v>0</v>
      </c>
      <c r="P49" s="8">
        <f t="shared" si="7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8"/>
        <v>0</v>
      </c>
      <c r="E50" s="7">
        <f t="shared" si="0"/>
        <v>0</v>
      </c>
      <c r="F50" s="8">
        <f t="shared" si="1"/>
        <v>47</v>
      </c>
      <c r="G50">
        <v>859100</v>
      </c>
      <c r="H50">
        <v>859100</v>
      </c>
      <c r="I50">
        <f t="shared" si="2"/>
        <v>0</v>
      </c>
      <c r="J50" s="7">
        <f t="shared" si="3"/>
        <v>0</v>
      </c>
      <c r="K50" s="8">
        <f t="shared" si="4"/>
        <v>48</v>
      </c>
      <c r="L50">
        <v>843200</v>
      </c>
      <c r="M50">
        <v>843200</v>
      </c>
      <c r="N50">
        <f t="shared" si="5"/>
        <v>0</v>
      </c>
      <c r="O50" s="7">
        <f t="shared" si="6"/>
        <v>0</v>
      </c>
      <c r="P50" s="8">
        <f t="shared" si="7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8"/>
        <v>-110074.66000000946</v>
      </c>
      <c r="E51" s="7">
        <f t="shared" si="0"/>
        <v>-1.2785255822058129E-2</v>
      </c>
      <c r="F51" s="8">
        <f t="shared" si="1"/>
        <v>35</v>
      </c>
      <c r="G51">
        <v>8925500</v>
      </c>
      <c r="H51">
        <v>8599059.6199999992</v>
      </c>
      <c r="I51">
        <f t="shared" si="2"/>
        <v>-326440.38000000082</v>
      </c>
      <c r="J51" s="7">
        <f t="shared" si="3"/>
        <v>-3.6573903982970231E-2</v>
      </c>
      <c r="K51" s="8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7">
        <f t="shared" si="6"/>
        <v>-1.1224639284424102E-2</v>
      </c>
      <c r="P51" s="8">
        <f t="shared" si="7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8"/>
        <v>-196315.20000000019</v>
      </c>
      <c r="E52" s="7">
        <f t="shared" si="0"/>
        <v>-8.009596083231342E-2</v>
      </c>
      <c r="F52" s="8">
        <f t="shared" si="1"/>
        <v>7</v>
      </c>
      <c r="G52">
        <v>2440700</v>
      </c>
      <c r="H52">
        <v>2204672.88</v>
      </c>
      <c r="I52">
        <f t="shared" si="2"/>
        <v>-236027.12000000011</v>
      </c>
      <c r="J52" s="7">
        <f t="shared" si="3"/>
        <v>-9.6704683082722218E-2</v>
      </c>
      <c r="K52" s="8">
        <f t="shared" si="4"/>
        <v>9</v>
      </c>
      <c r="L52">
        <v>2321600</v>
      </c>
      <c r="M52">
        <v>2056835.26</v>
      </c>
      <c r="N52">
        <f t="shared" si="5"/>
        <v>-264764.74</v>
      </c>
      <c r="O52" s="7">
        <f t="shared" si="6"/>
        <v>-0.12872432962861594</v>
      </c>
      <c r="P52" s="8">
        <f t="shared" si="7"/>
        <v>6</v>
      </c>
    </row>
    <row r="54" spans="1:16" x14ac:dyDescent="0.35">
      <c r="A54" s="2" t="s">
        <v>67</v>
      </c>
      <c r="F54" s="11" t="s">
        <v>91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35">
      <c r="A56" t="s">
        <v>24</v>
      </c>
      <c r="B56">
        <f>VLOOKUP($A56,$A$1:$P$52,4,0)</f>
        <v>-36209.630000000005</v>
      </c>
      <c r="C56">
        <f>VLOOKUP($A56,$A$1:$P$52,9,0)</f>
        <v>-27292.159999999974</v>
      </c>
      <c r="D56">
        <f>VLOOKUP($A56,$A$1:$P$52,14,0)</f>
        <v>-9181.0800000000163</v>
      </c>
      <c r="F56" t="s">
        <v>24</v>
      </c>
      <c r="G56">
        <f>INDEX($A$1:$P$52,MATCH($F56,$A$1:$A$52,0),MATCH(G$55,$A$1:$P$1,0))</f>
        <v>-36209.630000000005</v>
      </c>
      <c r="H56">
        <f t="shared" ref="H56:I61" si="9">INDEX($A$1:$P$52,MATCH($F56,$A$1:$A$52,0),MATCH(H$55,$A$1:$P$1,0))</f>
        <v>-27292.159999999974</v>
      </c>
      <c r="I56">
        <f t="shared" si="9"/>
        <v>-9181.0800000000163</v>
      </c>
    </row>
    <row r="57" spans="1:16" x14ac:dyDescent="0.35">
      <c r="A57" t="s">
        <v>25</v>
      </c>
      <c r="B57">
        <f t="shared" ref="B57:B61" si="10">VLOOKUP($A57,$A$1:$P$52,4,0)</f>
        <v>0</v>
      </c>
      <c r="C57">
        <f t="shared" ref="C57:C61" si="11">VLOOKUP($A57,$A$1:$P$52,9,0)</f>
        <v>0</v>
      </c>
      <c r="D57">
        <f t="shared" ref="D57:D61" si="12">VLOOKUP($A57,$A$1:$P$52,14,0)</f>
        <v>-311228.08999999997</v>
      </c>
      <c r="F57" t="s">
        <v>25</v>
      </c>
      <c r="G57">
        <f t="shared" ref="G57:G61" si="13">INDEX($A$1:$P$52,MATCH($F57,$A$1:$A$52,0),MATCH(G$55,$A$1:$P$1,0))</f>
        <v>0</v>
      </c>
      <c r="H57">
        <f t="shared" si="9"/>
        <v>0</v>
      </c>
      <c r="I57">
        <f t="shared" si="9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F58" t="s">
        <v>32</v>
      </c>
      <c r="G58">
        <f t="shared" si="13"/>
        <v>-149396.10000000987</v>
      </c>
      <c r="H58">
        <f t="shared" si="9"/>
        <v>-189254.06000000006</v>
      </c>
      <c r="I58">
        <f t="shared" si="9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F59" t="s">
        <v>38</v>
      </c>
      <c r="G59">
        <f t="shared" si="13"/>
        <v>-12230.810000000056</v>
      </c>
      <c r="H59">
        <f t="shared" si="9"/>
        <v>-45485.580000000075</v>
      </c>
      <c r="I59">
        <f t="shared" si="9"/>
        <v>-72.879999999888241</v>
      </c>
      <c r="K59"/>
    </row>
    <row r="60" spans="1:16" x14ac:dyDescent="0.35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F60" t="s">
        <v>39</v>
      </c>
      <c r="G60">
        <f t="shared" si="13"/>
        <v>-4950.4699999999721</v>
      </c>
      <c r="H60">
        <f t="shared" si="9"/>
        <v>-8005.7900000010268</v>
      </c>
      <c r="I60">
        <f t="shared" si="9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F61" t="s">
        <v>55</v>
      </c>
      <c r="G61">
        <f t="shared" si="13"/>
        <v>-184239.79000001028</v>
      </c>
      <c r="H61">
        <f t="shared" si="9"/>
        <v>-133456.33000001032</v>
      </c>
      <c r="I61">
        <f t="shared" si="9"/>
        <v>-82077.349999999627</v>
      </c>
    </row>
    <row r="63" spans="1:16" x14ac:dyDescent="0.35">
      <c r="A63" s="5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_xlfn.XLOOKUP($A65,$A$2:$A$52,$D$2:$D$52,0,0,1)</f>
        <v>-36209.630000000005</v>
      </c>
      <c r="C65">
        <f>_xlfn.XLOOKUP($A65,$A$2:$A$52,$I$2:$I$52,0,0,1)</f>
        <v>-27292.159999999974</v>
      </c>
      <c r="D65">
        <f>_xlfn.XLOOKUP($A65,$A$2:$A$52,$N$2:$N$52,0,0,1)</f>
        <v>-9181.0800000000163</v>
      </c>
    </row>
    <row r="66" spans="1:4" x14ac:dyDescent="0.35">
      <c r="A66" t="s">
        <v>25</v>
      </c>
      <c r="B66">
        <f t="shared" ref="B66:B70" si="14">_xlfn.XLOOKUP($A66,$A$2:$A$52,$D$2:$D$52,0,0,1)</f>
        <v>0</v>
      </c>
      <c r="C66">
        <f t="shared" ref="C66:C70" si="15">_xlfn.XLOOKUP($A66,$A$2:$A$52,$I$2:$I$52,0,0,1)</f>
        <v>0</v>
      </c>
      <c r="D66">
        <f t="shared" ref="D66:D70" si="16">_xlfn.XLOOKUP($A66,$A$2:$A$52,$N$2:$N$52,0,0,1)</f>
        <v>-311228.08999999997</v>
      </c>
    </row>
    <row r="67" spans="1:4" x14ac:dyDescent="0.3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5">
      <c r="A72" s="5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5">
      <c r="A75" t="s">
        <v>25</v>
      </c>
      <c r="B75">
        <f t="shared" ref="B75:B79" si="17">INDEX($D$2:$D$52,MATCH($A75,$A$2:$A$52,0))</f>
        <v>0</v>
      </c>
      <c r="C75">
        <f t="shared" ref="C75:C79" si="18">INDEX($I$2:$I$52,MATCH($A75,$A$2:$A$52,0))</f>
        <v>0</v>
      </c>
      <c r="D75">
        <f t="shared" ref="D75:D79" si="19">INDEX($N$2:$N$52,MATCH($A75,$A$2:$A$52,0))</f>
        <v>-311228.08999999997</v>
      </c>
    </row>
    <row r="76" spans="1:4" x14ac:dyDescent="0.35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</row>
    <row r="77" spans="1:4" x14ac:dyDescent="0.35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</row>
    <row r="78" spans="1:4" x14ac:dyDescent="0.35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</row>
    <row r="79" spans="1:4" x14ac:dyDescent="0.35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</row>
    <row r="81" spans="1:7" x14ac:dyDescent="0.35">
      <c r="A81" s="5" t="s">
        <v>70</v>
      </c>
    </row>
    <row r="82" spans="1:7" x14ac:dyDescent="0.35">
      <c r="A82" s="10" t="s">
        <v>0</v>
      </c>
      <c r="B82" s="12" t="s">
        <v>61</v>
      </c>
      <c r="C82" s="12"/>
      <c r="E82" s="9" t="s">
        <v>90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15">
        <f>INDEX($B$2:$B$52,MATCH($B$82,$A$2:$A$52,0))</f>
        <v>70390700</v>
      </c>
      <c r="C84" s="15">
        <f>INDEX($C$2:$C$52,MATCH($B$82,$A$2:$A$52,0))</f>
        <v>70378426.719999999</v>
      </c>
    </row>
    <row r="85" spans="1:7" x14ac:dyDescent="0.35">
      <c r="A85" t="s">
        <v>74</v>
      </c>
      <c r="B85" s="15">
        <f>INDEX($G$2:$G$52,MATCH($B$82,$A$2:$A$52,0))</f>
        <v>73467000</v>
      </c>
      <c r="C85" s="15">
        <f>INDEX($H$2:$H$52,MATCH($B$82,$A$2:$A$52,0))</f>
        <v>73442541.659999996</v>
      </c>
    </row>
    <row r="86" spans="1:7" x14ac:dyDescent="0.35">
      <c r="A86" t="s">
        <v>75</v>
      </c>
      <c r="B86" s="15">
        <f>INDEX($L$2:$L$52,MATCH($B$82,$A$2:$A$52,0))</f>
        <v>75072800</v>
      </c>
      <c r="C86" s="15">
        <f>INDEX($M$2:$M$52,MATCH($B$82,$A$2:$A$52,0))</f>
        <v>75050829.179999903</v>
      </c>
    </row>
    <row r="88" spans="1:7" x14ac:dyDescent="0.35">
      <c r="A88" s="5" t="s">
        <v>76</v>
      </c>
    </row>
    <row r="89" spans="1:7" x14ac:dyDescent="0.35">
      <c r="A89" t="s">
        <v>77</v>
      </c>
      <c r="B89" s="5">
        <v>1</v>
      </c>
      <c r="C89" s="5"/>
      <c r="D89" s="5">
        <v>2</v>
      </c>
      <c r="E89" s="5"/>
      <c r="F89" s="5">
        <v>3</v>
      </c>
    </row>
    <row r="90" spans="1:7" x14ac:dyDescent="0.35">
      <c r="B90" s="6" t="s">
        <v>0</v>
      </c>
      <c r="C90" s="6" t="s">
        <v>78</v>
      </c>
      <c r="D90" s="6" t="s">
        <v>0</v>
      </c>
      <c r="E90" s="6" t="s">
        <v>78</v>
      </c>
      <c r="F90" s="6" t="s">
        <v>0</v>
      </c>
      <c r="G90" s="6" t="s">
        <v>78</v>
      </c>
    </row>
    <row r="91" spans="1:7" x14ac:dyDescent="0.35">
      <c r="A91" t="s">
        <v>73</v>
      </c>
      <c r="B91" s="13"/>
      <c r="C91" s="14"/>
      <c r="D91" s="13"/>
      <c r="E91" s="14"/>
      <c r="F91" s="13"/>
      <c r="G91" s="14"/>
    </row>
    <row r="92" spans="1:7" x14ac:dyDescent="0.35">
      <c r="A92" t="s">
        <v>74</v>
      </c>
      <c r="B92" s="13"/>
      <c r="C92" s="14"/>
      <c r="D92" s="13"/>
      <c r="E92" s="14"/>
      <c r="F92" s="13"/>
      <c r="G92" s="14"/>
    </row>
    <row r="93" spans="1:7" x14ac:dyDescent="0.35">
      <c r="A93" t="s">
        <v>75</v>
      </c>
      <c r="B93" s="13"/>
      <c r="C93" s="14"/>
      <c r="D93" s="13"/>
      <c r="E93" s="14"/>
      <c r="F93" s="13"/>
      <c r="G93" s="14"/>
    </row>
    <row r="95" spans="1:7" x14ac:dyDescent="0.35">
      <c r="A95" s="5" t="s">
        <v>79</v>
      </c>
    </row>
    <row r="96" spans="1:7" x14ac:dyDescent="0.35">
      <c r="A96" t="s">
        <v>77</v>
      </c>
      <c r="B96" s="5">
        <v>1</v>
      </c>
      <c r="C96" s="5"/>
      <c r="D96" s="5">
        <v>2</v>
      </c>
      <c r="E96" s="5"/>
      <c r="F96" s="5">
        <v>3</v>
      </c>
    </row>
    <row r="97" spans="1:9" x14ac:dyDescent="0.35">
      <c r="B97" s="6" t="s">
        <v>0</v>
      </c>
      <c r="C97" s="6" t="s">
        <v>78</v>
      </c>
      <c r="D97" s="6" t="s">
        <v>0</v>
      </c>
      <c r="E97" s="6" t="s">
        <v>78</v>
      </c>
      <c r="F97" s="6" t="s">
        <v>0</v>
      </c>
      <c r="G97" s="6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mergeCells count="1">
    <mergeCell ref="B82:C82"/>
  </mergeCells>
  <conditionalFormatting sqref="E2:E52">
    <cfRule type="cellIs" dxfId="8" priority="10" operator="equal">
      <formula>0</formula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F2:F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2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K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2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conditionalFormatting sqref="P2:P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ErrorMessage="1" sqref="B82" xr:uid="{282B113E-4D42-48C1-9299-89300983BDED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Coffman</cp:lastModifiedBy>
  <cp:revision/>
  <dcterms:created xsi:type="dcterms:W3CDTF">2020-02-26T17:00:38Z</dcterms:created>
  <dcterms:modified xsi:type="dcterms:W3CDTF">2025-09-17T02:24:05Z</dcterms:modified>
  <cp:category/>
  <cp:contentStatus/>
</cp:coreProperties>
</file>