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or\OneDrive\Documents\NSS\excel\da16-lookups-exercise-ShamithaJino\"/>
    </mc:Choice>
  </mc:AlternateContent>
  <xr:revisionPtr revIDLastSave="0" documentId="13_ncr:1_{C9B31960-06F8-4584-BDD2-F97BC44DE198}" xr6:coauthVersionLast="47" xr6:coauthVersionMax="47" xr10:uidLastSave="{00000000-0000-0000-0000-000000000000}"/>
  <bookViews>
    <workbookView xWindow="-28920" yWindow="-5985" windowWidth="29040" windowHeight="15720" xr2:uid="{00000000-000D-0000-FFFF-FFFF00000000}"/>
  </bookViews>
  <sheets>
    <sheet name="metro_budget" sheetId="1" r:id="rId1"/>
    <sheet name="Sheet1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C86" i="1"/>
  <c r="C85" i="1"/>
  <c r="C84" i="1"/>
  <c r="B86" i="1"/>
  <c r="B85" i="1"/>
  <c r="B84" i="1"/>
  <c r="G100" i="1"/>
  <c r="G99" i="1"/>
  <c r="G98" i="1"/>
  <c r="F100" i="1"/>
  <c r="F99" i="1"/>
  <c r="F98" i="1"/>
  <c r="E100" i="1"/>
  <c r="E99" i="1"/>
  <c r="E98" i="1"/>
  <c r="D100" i="1"/>
  <c r="D99" i="1"/>
  <c r="D98" i="1"/>
  <c r="C100" i="1"/>
  <c r="C99" i="1"/>
  <c r="C98" i="1"/>
  <c r="B100" i="1"/>
  <c r="B99" i="1"/>
  <c r="B98" i="1"/>
  <c r="G93" i="1"/>
  <c r="G92" i="1"/>
  <c r="G91" i="1"/>
  <c r="F93" i="1"/>
  <c r="F92" i="1"/>
  <c r="F91" i="1"/>
  <c r="E93" i="1"/>
  <c r="E92" i="1"/>
  <c r="E91" i="1"/>
  <c r="D93" i="1"/>
  <c r="B92" i="1"/>
  <c r="D92" i="1"/>
  <c r="D91" i="1"/>
  <c r="C93" i="1"/>
  <c r="B93" i="1"/>
  <c r="C92" i="1"/>
  <c r="C91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<sst xmlns="http://schemas.openxmlformats.org/spreadsheetml/2006/main" count="150" uniqueCount="90">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</sst>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metro_budget!$B$82</c:f>
          <c:strCache>
            <c:ptCount val="1"/>
            <c:pt idx="0">
              <c:v>Arts Commission</c:v>
            </c:pt>
          </c:strCache>
        </c:strRef>
      </c:tx>
      <c:overlay val="0"/>
      <c:spPr>
        <a:noFill/>
        <a:ln>
          <a:solidFill>
            <a:schemeClr val="bg1">
              <a:lumMod val="85000"/>
              <a:alpha val="9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3130600</c:v>
                </c:pt>
                <c:pt idx="1">
                  <c:v>3652300</c:v>
                </c:pt>
                <c:pt idx="2">
                  <c:v>3662400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5EB-A7D6-61D20CA3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264562016"/>
        <c:axId val="1264553856"/>
      </c:barChart>
      <c:barChart>
        <c:barDir val="col"/>
        <c:grouping val="stacked"/>
        <c:varyColors val="0"/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3115157.5599999898</c:v>
                </c:pt>
                <c:pt idx="1">
                  <c:v>3589693.2099999902</c:v>
                </c:pt>
                <c:pt idx="2">
                  <c:v>3564983.04999999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5-45EB-A7D6-61D20CA3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269135968"/>
        <c:axId val="269135008"/>
      </c:barChart>
      <c:catAx>
        <c:axId val="12645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53856"/>
        <c:crosses val="autoZero"/>
        <c:auto val="1"/>
        <c:lblAlgn val="ctr"/>
        <c:lblOffset val="100"/>
        <c:noMultiLvlLbl val="0"/>
      </c:catAx>
      <c:valAx>
        <c:axId val="1264553856"/>
        <c:scaling>
          <c:orientation val="minMax"/>
        </c:scaling>
        <c:delete val="0"/>
        <c:axPos val="l"/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620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69135008"/>
        <c:scaling>
          <c:orientation val="minMax"/>
        </c:scaling>
        <c:delete val="1"/>
        <c:axPos val="r"/>
        <c:numFmt formatCode="_([$$-409]* #,##0.00_);_([$$-409]* \(#,##0.00\);_([$$-409]* &quot;-&quot;??_);_(@_)" sourceLinked="1"/>
        <c:majorTickMark val="out"/>
        <c:minorTickMark val="none"/>
        <c:tickLblPos val="nextTo"/>
        <c:crossAx val="269135968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2691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135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70</xdr:row>
      <xdr:rowOff>163512</xdr:rowOff>
    </xdr:from>
    <xdr:to>
      <xdr:col>7</xdr:col>
      <xdr:colOff>1333500</xdr:colOff>
      <xdr:row>86</xdr:row>
      <xdr:rowOff>11112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2133C-B68A-3DEA-6434-7A00A78A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5" zoomScaleNormal="100" workbookViewId="0">
      <selection activeCell="B84" sqref="B84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RANK(O3,$O$2:$O$52,1)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VLOOKUP(A56,$A$2:$P$52,4)</f>
        <v>-36209.630000000005</v>
      </c>
      <c r="C56">
        <f>VLOOKUP(A56,$A$2:$P$52,9)</f>
        <v>-27292.159999999974</v>
      </c>
      <c r="D56">
        <f>VLOOKUP(A56,$A$2:$P$52,14)</f>
        <v>-9181.0800000000163</v>
      </c>
    </row>
    <row r="57" spans="1:16" x14ac:dyDescent="0.35">
      <c r="A57" t="s">
        <v>25</v>
      </c>
      <c r="B57">
        <f t="shared" ref="B57:B61" si="9">VLOOKUP(A57,$A$2:$P$52,4)</f>
        <v>0</v>
      </c>
      <c r="C57">
        <f t="shared" ref="C57:C61" si="10">VLOOKUP(A57,$A$2:$P$52,9)</f>
        <v>0</v>
      </c>
      <c r="D57">
        <f t="shared" ref="D57:D61" si="11">VLOOKUP(A57,$A$2:$P$52,14)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INDEX($D$2:$D$52, MATCH(A74,$A$2:$A$52,0))</f>
        <v>-36209.630000000005</v>
      </c>
      <c r="C74">
        <f>INDEX($I$2:$I$52, MATCH(A74,$A$2:$A$52,0))</f>
        <v>-27292.159999999974</v>
      </c>
      <c r="D74">
        <f>INDEX($N$2:$N$52, MATCH(A74,$A$2:$A$52,0))</f>
        <v>-9181.0800000000163</v>
      </c>
    </row>
    <row r="75" spans="1:4" x14ac:dyDescent="0.35">
      <c r="A75" t="s">
        <v>25</v>
      </c>
      <c r="B75">
        <f t="shared" ref="B75:B79" si="15">INDEX($D$2:$D$52, MATCH(A75,$A$2:$A$52,0))</f>
        <v>0</v>
      </c>
      <c r="C75">
        <f t="shared" ref="C75:C79" si="16">INDEX($I$2:$I$52, MATCH(A75,$A$2:$A$52,0))</f>
        <v>0</v>
      </c>
      <c r="D75">
        <f t="shared" ref="D75:D79" si="17">INDEX($N$2:$N$52, MATCH(A75,$A$2:$A$52,0))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18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INDEX($B$2:$B$52,MATCH($B$82,$A$2:$A$52,0))</f>
        <v>3130600</v>
      </c>
      <c r="C84" s="6">
        <f>INDEX($C$2:$C$52,MATCH($B$82,$A$2:$A$52,0))</f>
        <v>3115157.5599999898</v>
      </c>
    </row>
    <row r="85" spans="1:7" x14ac:dyDescent="0.35">
      <c r="A85" t="s">
        <v>74</v>
      </c>
      <c r="B85" s="6">
        <f>INDEX($G$2:$G$52,MATCH($B$82,$A$2:$A$52,0))</f>
        <v>3652300</v>
      </c>
      <c r="C85" s="6">
        <f>INDEX($H$2:$H$52,MATCH($B$82,$A$2:$A$52,0))</f>
        <v>3589693.2099999902</v>
      </c>
    </row>
    <row r="86" spans="1:7" x14ac:dyDescent="0.35">
      <c r="A86" t="s">
        <v>75</v>
      </c>
      <c r="B86" s="6">
        <f>INDEX($L$2:$L$52,MATCH($B$82,$A$2:$A$52,0))</f>
        <v>3662400</v>
      </c>
      <c r="C86" s="6">
        <f>INDEX($M$2:$M$52,MATCH($B$82,$A$2:$A$52,0))</f>
        <v>3564983.04999999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B91" t="str">
        <f>_xlfn.XLOOKUP($B$89,F$2:F$52,A2:A52)</f>
        <v>Clerk and Master - Chancery</v>
      </c>
      <c r="C91" s="5">
        <f>_xlfn.XLOOKUP($B$89,F2:F52,E2:E52)</f>
        <v>-0.15235918433091292</v>
      </c>
      <c r="D91" t="str">
        <f>_xlfn.XLOOKUP($D$89,F2:F52,A2:A52)</f>
        <v>Circuit Court Clerk</v>
      </c>
      <c r="E91" s="5">
        <f>_xlfn.XLOOKUP($D$89,F$2:F$52,E$2:E$52)</f>
        <v>-0.11502817362571344</v>
      </c>
      <c r="F91" t="str">
        <f>_xlfn.XLOOKUP($F$89,F2:F52,A2:A52)</f>
        <v>Internal Audit</v>
      </c>
      <c r="G91" s="5">
        <f>_xlfn.XLOOKUP($F$89,F$2:F$52,E$2:E$52)</f>
        <v>-9.5782760864849215E-2</v>
      </c>
    </row>
    <row r="92" spans="1:7" x14ac:dyDescent="0.35">
      <c r="A92" t="s">
        <v>74</v>
      </c>
      <c r="B92" t="str">
        <f>_xlfn.XLOOKUP($B$89,K$2:K$52,A$2:A$52)</f>
        <v>Metropolitan Clerk</v>
      </c>
      <c r="C92" s="5">
        <f>_xlfn.XLOOKUP($B$89,K$2:K$52,J$2:J$52)</f>
        <v>-0.17551246244575608</v>
      </c>
      <c r="D92" t="str">
        <f>_xlfn.XLOOKUP($D$89,K$2:K$52,A$2:A$52)</f>
        <v>Internal Audit</v>
      </c>
      <c r="E92" s="5">
        <f>_xlfn.XLOOKUP($D$89,K$2:K$52,J$2:J$52)</f>
        <v>-0.17103239309050916</v>
      </c>
      <c r="F92" t="str">
        <f>_xlfn.XLOOKUP($F$89,K$2:K$52,A$2:A$52)</f>
        <v>Office of Family Safety</v>
      </c>
      <c r="G92" s="5">
        <f>_xlfn.XLOOKUP($F$89,K$2:K$52,J$2:J$52)</f>
        <v>-0.13918241656366656</v>
      </c>
    </row>
    <row r="93" spans="1:7" x14ac:dyDescent="0.35">
      <c r="A93" t="s">
        <v>75</v>
      </c>
      <c r="B93" t="str">
        <f>_xlfn.XLOOKUP($B$89,P$2:P$52,A$2:A$52)</f>
        <v>Community Oversight Board</v>
      </c>
      <c r="C93" s="5">
        <f>_xlfn.XLOOKUP($B$89,P$2:P$52,O$2:O$52)</f>
        <v>-0.82994157333333329</v>
      </c>
      <c r="D93" t="str">
        <f>_xlfn.XLOOKUP($D$89,P$2:P$52,A$2:A$52)</f>
        <v>Clerk and Master - Chancery</v>
      </c>
      <c r="E93" s="5">
        <f>_xlfn.XLOOKUP($D$89,P$2:P$52,O$2:O$52)</f>
        <v>-0.15295680364719175</v>
      </c>
      <c r="F93" t="str">
        <f>_xlfn.XLOOKUP($F$89,P$2:P$52,A$2:A$52)</f>
        <v>Election Commission</v>
      </c>
      <c r="G93" s="5">
        <f>_xlfn.XLOOKUP($F$89,P$2:P$52,O$2:O$52)</f>
        <v>-0.12882667147667154</v>
      </c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B98" t="str">
        <f>INDEX(A$2:A$52,MATCH($B$96,F$2:F$52,0))</f>
        <v>Clerk and Master - Chancery</v>
      </c>
      <c r="C98" s="5">
        <f>INDEX(E$2:E$52,MATCH($B$96,F$2:F$52,0))</f>
        <v>-0.15235918433091292</v>
      </c>
      <c r="D98" t="str">
        <f>INDEX(A$2:A$52,MATCH($D$96,F$2:F$52,0))</f>
        <v>Circuit Court Clerk</v>
      </c>
      <c r="E98" s="4">
        <f>INDEX(E$2:E$52,MATCH($D$96,F$2:F$52,0))</f>
        <v>-0.11502817362571344</v>
      </c>
      <c r="F98" t="str">
        <f>INDEX(A$2:A$52,MATCH($F$96,F$2:F$52,0))</f>
        <v>Internal Audit</v>
      </c>
      <c r="G98" s="4">
        <f>INDEX(E$2:E$52,MATCH($F$96,F$2:F$52,0))</f>
        <v>-9.5782760864849215E-2</v>
      </c>
      <c r="I98" s="4"/>
    </row>
    <row r="99" spans="1:9" x14ac:dyDescent="0.35">
      <c r="A99" t="s">
        <v>74</v>
      </c>
      <c r="B99" t="str">
        <f>INDEX(A$2:A$52,MATCH($B$96,K$2:K$52,0))</f>
        <v>Metropolitan Clerk</v>
      </c>
      <c r="C99" s="5">
        <f>INDEX(J$2:J$52,MATCH($B$96,K$2:K$52,0))</f>
        <v>-0.17551246244575608</v>
      </c>
      <c r="D99" t="str">
        <f>INDEX(A$2:A$52,MATCH($D$96,K$2:K$52,0))</f>
        <v>Internal Audit</v>
      </c>
      <c r="E99" s="4">
        <f>INDEX(J$2:J$52,MATCH($D$96,K$2:K$52,0))</f>
        <v>-0.17103239309050916</v>
      </c>
      <c r="F99" t="str">
        <f>INDEX(A$2:A$52,MATCH($F$96,K$2:K$52,0))</f>
        <v>Office of Family Safety</v>
      </c>
      <c r="G99" s="4">
        <f>INDEX(J$2:J$52,MATCH($F$96,K$2:K$52,0))</f>
        <v>-0.13918241656366656</v>
      </c>
      <c r="I99" s="4"/>
    </row>
    <row r="100" spans="1:9" x14ac:dyDescent="0.35">
      <c r="A100" t="s">
        <v>75</v>
      </c>
      <c r="B100" t="str">
        <f>INDEX(A$2:A$52,MATCH($B$96,P$2:P$52,0))</f>
        <v>Community Oversight Board</v>
      </c>
      <c r="C100" s="5">
        <f>INDEX(O$2:O$52,MATCH($B$96,P$2:P$52,0))</f>
        <v>-0.82994157333333329</v>
      </c>
      <c r="D100" t="str">
        <f>INDEX(A$2:A$52,MATCH($D$96,P$2:P$52,0))</f>
        <v>Clerk and Master - Chancery</v>
      </c>
      <c r="E100" s="4">
        <f>INDEX(O$2:O$52,MATCH($D$96,P$2:P$52,0))</f>
        <v>-0.15295680364719175</v>
      </c>
      <c r="F100" t="str">
        <f>INDEX(A$2:A$52,MATCH($F$96,P$2:P$52,0))</f>
        <v>Election Commission</v>
      </c>
      <c r="G100" s="4">
        <f>INDEX(O$2:O$52,MATCH($F$96,P$2:P$52,0))</f>
        <v>-0.12882667147667154</v>
      </c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2D6D-1D6A-4215-80D5-F4D440A724D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topLeftCell="A4"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Sheet1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Shamitha Joseph</cp:lastModifiedBy>
  <cp:revision/>
  <dcterms:created xsi:type="dcterms:W3CDTF">2020-02-26T17:00:38Z</dcterms:created>
  <dcterms:modified xsi:type="dcterms:W3CDTF">2025-09-18T22:54:06Z</dcterms:modified>
  <cp:category/>
  <cp:contentStatus/>
</cp:coreProperties>
</file>