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483805976292d47c/Documents/NSS/excel/da16-lookups-exercise-janvimehendale/"/>
    </mc:Choice>
  </mc:AlternateContent>
  <xr:revisionPtr revIDLastSave="173" documentId="8_{19ED61FC-0AAB-4DAC-83F6-00D6AC42053B}" xr6:coauthVersionLast="47" xr6:coauthVersionMax="47" xr10:uidLastSave="{F915772F-F344-4284-BF21-A4406F2AAF11}"/>
  <bookViews>
    <workbookView xWindow="-110" yWindow="-110" windowWidth="19420" windowHeight="11500" activeTab="1" xr2:uid="{00000000-000D-0000-FFFF-FFFF00000000}"/>
  </bookViews>
  <sheets>
    <sheet name="Readme" sheetId="3" r:id="rId1"/>
    <sheet name="metro_budget" sheetId="1" r:id="rId2"/>
    <sheet name="data_dictionary"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5" i="1" l="1"/>
  <c r="D76" i="1"/>
  <c r="D77" i="1"/>
  <c r="D78" i="1"/>
  <c r="D79" i="1"/>
  <c r="D74" i="1"/>
  <c r="C75" i="1"/>
  <c r="C76" i="1"/>
  <c r="C77" i="1"/>
  <c r="C78" i="1"/>
  <c r="C79" i="1"/>
  <c r="C74" i="1"/>
  <c r="B75" i="1"/>
  <c r="B76" i="1"/>
  <c r="B77" i="1"/>
  <c r="B78" i="1"/>
  <c r="B79" i="1"/>
  <c r="B74" i="1"/>
  <c r="D66" i="1"/>
  <c r="D67" i="1"/>
  <c r="D68" i="1"/>
  <c r="D69" i="1"/>
  <c r="D70" i="1"/>
  <c r="D65" i="1"/>
  <c r="C66" i="1"/>
  <c r="C67" i="1"/>
  <c r="C68" i="1"/>
  <c r="C69" i="1"/>
  <c r="C70" i="1"/>
  <c r="C65" i="1"/>
  <c r="B66" i="1"/>
  <c r="B67" i="1"/>
  <c r="B68" i="1"/>
  <c r="B69" i="1"/>
  <c r="B70" i="1"/>
  <c r="B65" i="1"/>
  <c r="D57" i="1"/>
  <c r="D58" i="1"/>
  <c r="D59" i="1"/>
  <c r="D60" i="1"/>
  <c r="D61" i="1"/>
  <c r="D56" i="1"/>
  <c r="C57" i="1"/>
  <c r="C58" i="1"/>
  <c r="C59" i="1"/>
  <c r="C60" i="1"/>
  <c r="C61" i="1"/>
  <c r="C56" i="1"/>
  <c r="B57" i="1"/>
  <c r="B58" i="1"/>
  <c r="B59" i="1"/>
  <c r="B60" i="1"/>
  <c r="B61" i="1"/>
  <c r="B56" i="1"/>
  <c r="O26" i="1"/>
  <c r="O27" i="1"/>
  <c r="O28" i="1"/>
  <c r="O35" i="1"/>
  <c r="O37" i="1"/>
  <c r="N3" i="1"/>
  <c r="O3"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N27" i="1"/>
  <c r="N28" i="1"/>
  <c r="N29" i="1"/>
  <c r="O29" i="1" s="1"/>
  <c r="N30" i="1"/>
  <c r="O30" i="1" s="1"/>
  <c r="N31" i="1"/>
  <c r="O31" i="1" s="1"/>
  <c r="N32" i="1"/>
  <c r="O32" i="1" s="1"/>
  <c r="N33" i="1"/>
  <c r="O33" i="1" s="1"/>
  <c r="N34" i="1"/>
  <c r="O34" i="1" s="1"/>
  <c r="N35" i="1"/>
  <c r="N36" i="1"/>
  <c r="O36" i="1" s="1"/>
  <c r="N37" i="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P50" i="1" s="1"/>
  <c r="N51" i="1"/>
  <c r="O51" i="1" s="1"/>
  <c r="N52" i="1"/>
  <c r="O52" i="1" s="1"/>
  <c r="P52" i="1" s="1"/>
  <c r="N2" i="1"/>
  <c r="O2" i="1" s="1"/>
  <c r="J6" i="1"/>
  <c r="J7" i="1"/>
  <c r="J19" i="1"/>
  <c r="J30" i="1"/>
  <c r="J31" i="1"/>
  <c r="J43" i="1"/>
  <c r="I3" i="1"/>
  <c r="J3" i="1" s="1"/>
  <c r="I4" i="1"/>
  <c r="J4" i="1" s="1"/>
  <c r="I5" i="1"/>
  <c r="J5" i="1" s="1"/>
  <c r="I6" i="1"/>
  <c r="I7" i="1"/>
  <c r="I8" i="1"/>
  <c r="J8" i="1" s="1"/>
  <c r="I9" i="1"/>
  <c r="J9" i="1" s="1"/>
  <c r="I10" i="1"/>
  <c r="J10" i="1" s="1"/>
  <c r="I11" i="1"/>
  <c r="J11" i="1" s="1"/>
  <c r="I12" i="1"/>
  <c r="J12" i="1" s="1"/>
  <c r="I13" i="1"/>
  <c r="J13" i="1" s="1"/>
  <c r="I14" i="1"/>
  <c r="J14" i="1" s="1"/>
  <c r="I15" i="1"/>
  <c r="J15" i="1" s="1"/>
  <c r="I16" i="1"/>
  <c r="J16" i="1" s="1"/>
  <c r="I17" i="1"/>
  <c r="J17" i="1" s="1"/>
  <c r="I18" i="1"/>
  <c r="J18" i="1" s="1"/>
  <c r="I19" i="1"/>
  <c r="I20" i="1"/>
  <c r="J20" i="1" s="1"/>
  <c r="I21" i="1"/>
  <c r="J21" i="1" s="1"/>
  <c r="I22" i="1"/>
  <c r="J22" i="1" s="1"/>
  <c r="I23" i="1"/>
  <c r="J23" i="1" s="1"/>
  <c r="I24" i="1"/>
  <c r="J24" i="1" s="1"/>
  <c r="I25" i="1"/>
  <c r="J25" i="1" s="1"/>
  <c r="I26" i="1"/>
  <c r="J26" i="1" s="1"/>
  <c r="I27" i="1"/>
  <c r="J27" i="1" s="1"/>
  <c r="I28" i="1"/>
  <c r="J28" i="1" s="1"/>
  <c r="I29" i="1"/>
  <c r="J29" i="1" s="1"/>
  <c r="I30" i="1"/>
  <c r="I31" i="1"/>
  <c r="I32" i="1"/>
  <c r="J32" i="1" s="1"/>
  <c r="I33" i="1"/>
  <c r="J33" i="1" s="1"/>
  <c r="I34" i="1"/>
  <c r="J34" i="1" s="1"/>
  <c r="I35" i="1"/>
  <c r="J35" i="1" s="1"/>
  <c r="I36" i="1"/>
  <c r="J36" i="1" s="1"/>
  <c r="I37" i="1"/>
  <c r="J37" i="1" s="1"/>
  <c r="I38" i="1"/>
  <c r="J38" i="1" s="1"/>
  <c r="I39" i="1"/>
  <c r="J39" i="1" s="1"/>
  <c r="I40" i="1"/>
  <c r="J40" i="1" s="1"/>
  <c r="I41" i="1"/>
  <c r="J41" i="1" s="1"/>
  <c r="I42" i="1"/>
  <c r="J42" i="1" s="1"/>
  <c r="I43" i="1"/>
  <c r="I44" i="1"/>
  <c r="J44" i="1" s="1"/>
  <c r="I45" i="1"/>
  <c r="J45" i="1" s="1"/>
  <c r="I46" i="1"/>
  <c r="J46" i="1" s="1"/>
  <c r="I47" i="1"/>
  <c r="J47" i="1" s="1"/>
  <c r="I48" i="1"/>
  <c r="J48" i="1" s="1"/>
  <c r="I49" i="1"/>
  <c r="J49" i="1" s="1"/>
  <c r="I50" i="1"/>
  <c r="J50" i="1" s="1"/>
  <c r="I51" i="1"/>
  <c r="J51" i="1" s="1"/>
  <c r="I52" i="1"/>
  <c r="J52" i="1" s="1"/>
  <c r="K52" i="1" s="1"/>
  <c r="I2" i="1"/>
  <c r="J2" i="1" s="1"/>
  <c r="E4" i="1"/>
  <c r="E17" i="1"/>
  <c r="E20" i="1"/>
  <c r="E21" i="1"/>
  <c r="E22" i="1"/>
  <c r="E28" i="1"/>
  <c r="E29" i="1"/>
  <c r="E40" i="1"/>
  <c r="E41" i="1"/>
  <c r="E42" i="1"/>
  <c r="E43" i="1"/>
  <c r="E44" i="1"/>
  <c r="E45" i="1"/>
  <c r="E46" i="1"/>
  <c r="E52" i="1"/>
  <c r="D3" i="1"/>
  <c r="E3" i="1" s="1"/>
  <c r="D4" i="1"/>
  <c r="D5" i="1"/>
  <c r="E5" i="1" s="1"/>
  <c r="D6" i="1"/>
  <c r="E6" i="1" s="1"/>
  <c r="D7" i="1"/>
  <c r="E7" i="1" s="1"/>
  <c r="D8" i="1"/>
  <c r="E8" i="1" s="1"/>
  <c r="D9" i="1"/>
  <c r="E9" i="1" s="1"/>
  <c r="D10" i="1"/>
  <c r="D11" i="1"/>
  <c r="E11" i="1" s="1"/>
  <c r="D12" i="1"/>
  <c r="E12" i="1" s="1"/>
  <c r="D13" i="1"/>
  <c r="E13" i="1" s="1"/>
  <c r="D14" i="1"/>
  <c r="E14" i="1" s="1"/>
  <c r="D15" i="1"/>
  <c r="E15" i="1" s="1"/>
  <c r="D16" i="1"/>
  <c r="E16" i="1" s="1"/>
  <c r="D17" i="1"/>
  <c r="D18" i="1"/>
  <c r="D19" i="1"/>
  <c r="E19" i="1" s="1"/>
  <c r="D20" i="1"/>
  <c r="D21" i="1"/>
  <c r="D22" i="1"/>
  <c r="D23" i="1"/>
  <c r="E23" i="1" s="1"/>
  <c r="D24" i="1"/>
  <c r="D25" i="1"/>
  <c r="D26" i="1"/>
  <c r="E26" i="1" s="1"/>
  <c r="D27" i="1"/>
  <c r="E27" i="1" s="1"/>
  <c r="D28" i="1"/>
  <c r="D29" i="1"/>
  <c r="D30" i="1"/>
  <c r="E30" i="1" s="1"/>
  <c r="D31" i="1"/>
  <c r="E31" i="1" s="1"/>
  <c r="D32" i="1"/>
  <c r="E32" i="1" s="1"/>
  <c r="D33" i="1"/>
  <c r="E33" i="1" s="1"/>
  <c r="D34" i="1"/>
  <c r="E34" i="1" s="1"/>
  <c r="D35" i="1"/>
  <c r="E35" i="1" s="1"/>
  <c r="D36" i="1"/>
  <c r="E36" i="1" s="1"/>
  <c r="D37" i="1"/>
  <c r="E37" i="1" s="1"/>
  <c r="D38" i="1"/>
  <c r="E38" i="1" s="1"/>
  <c r="D39" i="1"/>
  <c r="E39" i="1" s="1"/>
  <c r="D40" i="1"/>
  <c r="D41" i="1"/>
  <c r="D42" i="1"/>
  <c r="D43" i="1"/>
  <c r="D44" i="1"/>
  <c r="D45" i="1"/>
  <c r="D46" i="1"/>
  <c r="D47" i="1"/>
  <c r="E47" i="1" s="1"/>
  <c r="D48" i="1"/>
  <c r="E48" i="1" s="1"/>
  <c r="D49" i="1"/>
  <c r="E49" i="1" s="1"/>
  <c r="D50" i="1"/>
  <c r="E50" i="1" s="1"/>
  <c r="D51" i="1"/>
  <c r="E51" i="1" s="1"/>
  <c r="D52" i="1"/>
  <c r="D2" i="1"/>
  <c r="E2" i="1" s="1"/>
  <c r="P51" i="1" l="1"/>
  <c r="P15" i="1"/>
  <c r="P6" i="1"/>
  <c r="P40" i="1"/>
  <c r="P30" i="1"/>
  <c r="P28" i="1"/>
  <c r="E10" i="1"/>
  <c r="F36" i="1" s="1"/>
  <c r="P49" i="1"/>
  <c r="P17" i="1"/>
  <c r="P2" i="1"/>
  <c r="P29" i="1"/>
  <c r="P16" i="1"/>
  <c r="P5" i="1"/>
  <c r="P27" i="1"/>
  <c r="P26" i="1"/>
  <c r="K28" i="1"/>
  <c r="P43" i="1"/>
  <c r="P31" i="1"/>
  <c r="P19" i="1"/>
  <c r="P7" i="1"/>
  <c r="K4" i="1"/>
  <c r="K30" i="1"/>
  <c r="K18" i="1"/>
  <c r="K43" i="1"/>
  <c r="K46" i="1"/>
  <c r="K34" i="1"/>
  <c r="K22" i="1"/>
  <c r="K10" i="1"/>
  <c r="K17" i="1"/>
  <c r="P25" i="1"/>
  <c r="P14" i="1"/>
  <c r="K45" i="1"/>
  <c r="K33" i="1"/>
  <c r="K21" i="1"/>
  <c r="K9" i="1"/>
  <c r="K41" i="1"/>
  <c r="P48" i="1"/>
  <c r="P36" i="1"/>
  <c r="P24" i="1"/>
  <c r="P12" i="1"/>
  <c r="K44" i="1"/>
  <c r="K32" i="1"/>
  <c r="K20" i="1"/>
  <c r="K8" i="1"/>
  <c r="P47" i="1"/>
  <c r="P42" i="1"/>
  <c r="P23" i="1"/>
  <c r="P39" i="1"/>
  <c r="P4" i="1"/>
  <c r="K7" i="1"/>
  <c r="P38" i="1"/>
  <c r="P3" i="1"/>
  <c r="F37" i="1"/>
  <c r="K31" i="1"/>
  <c r="K51" i="1"/>
  <c r="K26" i="1"/>
  <c r="P41" i="1"/>
  <c r="P11" i="1"/>
  <c r="K3" i="1"/>
  <c r="P37" i="1"/>
  <c r="K48" i="1"/>
  <c r="K50" i="1"/>
  <c r="K12" i="1"/>
  <c r="K23" i="1"/>
  <c r="K38" i="1"/>
  <c r="K24" i="1"/>
  <c r="K35" i="1"/>
  <c r="K15" i="1"/>
  <c r="E25" i="1"/>
  <c r="K47" i="1"/>
  <c r="K2" i="1"/>
  <c r="K29" i="1"/>
  <c r="P13" i="1"/>
  <c r="P35" i="1"/>
  <c r="K40" i="1"/>
  <c r="K42" i="1"/>
  <c r="K36" i="1"/>
  <c r="K27" i="1"/>
  <c r="K6" i="1"/>
  <c r="P18" i="1"/>
  <c r="K11" i="1"/>
  <c r="K5" i="1"/>
  <c r="K16" i="1"/>
  <c r="K19" i="1"/>
  <c r="K39" i="1"/>
  <c r="E18" i="1"/>
  <c r="K14" i="1"/>
  <c r="P46" i="1"/>
  <c r="P34" i="1"/>
  <c r="P22" i="1"/>
  <c r="P10" i="1"/>
  <c r="P45" i="1"/>
  <c r="P33" i="1"/>
  <c r="P21" i="1"/>
  <c r="P9" i="1"/>
  <c r="K49" i="1"/>
  <c r="K37" i="1"/>
  <c r="K25" i="1"/>
  <c r="K13" i="1"/>
  <c r="P44" i="1"/>
  <c r="P32" i="1"/>
  <c r="P20" i="1"/>
  <c r="P8" i="1"/>
  <c r="E24" i="1"/>
  <c r="F3" i="1" l="1"/>
  <c r="F34" i="1"/>
  <c r="F25" i="1"/>
  <c r="F16" i="1"/>
  <c r="F8" i="1"/>
  <c r="F42" i="1"/>
  <c r="F17" i="1"/>
  <c r="F32" i="1"/>
  <c r="F29" i="1"/>
  <c r="F40" i="1"/>
  <c r="F35" i="1"/>
  <c r="F41" i="1"/>
  <c r="F46" i="1"/>
  <c r="F18" i="1"/>
  <c r="F13" i="1"/>
  <c r="F22" i="1"/>
  <c r="F49" i="1"/>
  <c r="F20" i="1"/>
  <c r="F31" i="1"/>
  <c r="F15" i="1"/>
  <c r="F52" i="1"/>
  <c r="F10" i="1"/>
  <c r="F44" i="1"/>
  <c r="F27" i="1"/>
  <c r="F47" i="1"/>
  <c r="F39" i="1"/>
  <c r="F4" i="1"/>
  <c r="F33" i="1"/>
  <c r="F19" i="1"/>
  <c r="F45" i="1"/>
  <c r="F14" i="1"/>
  <c r="F51" i="1"/>
  <c r="F6" i="1"/>
  <c r="F9" i="1"/>
  <c r="F43" i="1"/>
  <c r="F26" i="1"/>
  <c r="F30" i="1"/>
  <c r="F2" i="1"/>
  <c r="F23" i="1"/>
  <c r="F38" i="1"/>
  <c r="F28" i="1"/>
  <c r="F5" i="1"/>
  <c r="F21" i="1"/>
  <c r="F12" i="1"/>
  <c r="F24" i="1"/>
  <c r="F50" i="1"/>
  <c r="F7" i="1"/>
  <c r="F11" i="1"/>
  <c r="F48" i="1"/>
</calcChain>
</file>

<file path=xl/sharedStrings.xml><?xml version="1.0" encoding="utf-8"?>
<sst xmlns="http://schemas.openxmlformats.org/spreadsheetml/2006/main" count="165" uniqueCount="106">
  <si>
    <t>Department</t>
  </si>
  <si>
    <t>FY17_Budget</t>
  </si>
  <si>
    <t>FY17_Actual</t>
  </si>
  <si>
    <t>FY17_diff</t>
  </si>
  <si>
    <t>FY17_diff_pct</t>
  </si>
  <si>
    <t>FY17_rank</t>
  </si>
  <si>
    <t>FY18_Budget</t>
  </si>
  <si>
    <t>FY18_Actual</t>
  </si>
  <si>
    <t>FY18_diff</t>
  </si>
  <si>
    <t>FY18_diff_pct</t>
  </si>
  <si>
    <t>FY18_rank</t>
  </si>
  <si>
    <t>FY19_Budget</t>
  </si>
  <si>
    <t>FY19_Actual</t>
  </si>
  <si>
    <t>FY19_diff</t>
  </si>
  <si>
    <t>FY19_diff_pct</t>
  </si>
  <si>
    <t>FY19_rank</t>
  </si>
  <si>
    <t>Administrative</t>
  </si>
  <si>
    <t>Agricultural Extension</t>
  </si>
  <si>
    <t>Arts Commission</t>
  </si>
  <si>
    <t>Assessor of Property</t>
  </si>
  <si>
    <t>Beer Board</t>
  </si>
  <si>
    <t>Circuit Court Clerk</t>
  </si>
  <si>
    <t>Clerk and Master - Chancery</t>
  </si>
  <si>
    <t>Codes Administration</t>
  </si>
  <si>
    <t>Community Education Commission</t>
  </si>
  <si>
    <t>Community Oversight Board</t>
  </si>
  <si>
    <t>County Clerk</t>
  </si>
  <si>
    <t>Criminal Court Clerk</t>
  </si>
  <si>
    <t>Criminal Justice Planning</t>
  </si>
  <si>
    <t>Debt Service</t>
  </si>
  <si>
    <t>District Attorney</t>
  </si>
  <si>
    <t>ECC Emergency Comm Center</t>
  </si>
  <si>
    <t>Election Commission</t>
  </si>
  <si>
    <t>Finance</t>
  </si>
  <si>
    <t>Fire</t>
  </si>
  <si>
    <t>General Services</t>
  </si>
  <si>
    <t>General Sessions Court</t>
  </si>
  <si>
    <t>Health</t>
  </si>
  <si>
    <t>Historical Commission</t>
  </si>
  <si>
    <t>Human Relations Commission</t>
  </si>
  <si>
    <t>Human Resources</t>
  </si>
  <si>
    <t>Information Technology Service</t>
  </si>
  <si>
    <t>Internal Audit</t>
  </si>
  <si>
    <t>Justice Integration Services</t>
  </si>
  <si>
    <t>Juvenile Court</t>
  </si>
  <si>
    <t>Juvenile Court Clerk</t>
  </si>
  <si>
    <t>Law</t>
  </si>
  <si>
    <t>MNPS</t>
  </si>
  <si>
    <t>Mayor's Office</t>
  </si>
  <si>
    <t>Medical Examiner</t>
  </si>
  <si>
    <t>Metropolitan Clerk</t>
  </si>
  <si>
    <t>Metropolitan Council</t>
  </si>
  <si>
    <t>Office of Emergency Management</t>
  </si>
  <si>
    <t>Office of Family Safety</t>
  </si>
  <si>
    <t>Parks</t>
  </si>
  <si>
    <t>Planning Commission</t>
  </si>
  <si>
    <t>Police</t>
  </si>
  <si>
    <t>Public Defender</t>
  </si>
  <si>
    <t>Public Library</t>
  </si>
  <si>
    <t>Public Works</t>
  </si>
  <si>
    <t>Register of Deeds</t>
  </si>
  <si>
    <t>Sheriff</t>
  </si>
  <si>
    <t>Social Services</t>
  </si>
  <si>
    <t>Soil and Water Conservation</t>
  </si>
  <si>
    <t>Sports Authority</t>
  </si>
  <si>
    <t>State Trial Courts</t>
  </si>
  <si>
    <t>Trustee</t>
  </si>
  <si>
    <t>Question 3</t>
  </si>
  <si>
    <t>Question 4</t>
  </si>
  <si>
    <t>Question 5</t>
  </si>
  <si>
    <t>Question 6</t>
  </si>
  <si>
    <t>Budget</t>
  </si>
  <si>
    <t>Actual</t>
  </si>
  <si>
    <t>FY17</t>
  </si>
  <si>
    <t>FY18</t>
  </si>
  <si>
    <t>FY19</t>
  </si>
  <si>
    <t>Question 8</t>
  </si>
  <si>
    <t>Rank:</t>
  </si>
  <si>
    <t>Pct</t>
  </si>
  <si>
    <t>Question 9</t>
  </si>
  <si>
    <t>Metro Nashville government department name</t>
  </si>
  <si>
    <t>Department budget for fiscal year 2017</t>
  </si>
  <si>
    <t>Actual spending for fiscal year 2017</t>
  </si>
  <si>
    <t>Actual spending amount - budget amount for fiscal year 2017</t>
  </si>
  <si>
    <t>Department budget for fiscal year 2018</t>
  </si>
  <si>
    <t>Actual spending for fiscal year 2018</t>
  </si>
  <si>
    <t>Actual spending amount - budget amount for fiscal year 2018</t>
  </si>
  <si>
    <t>Department budget for fiscal year 2019</t>
  </si>
  <si>
    <t>Actual spending for fiscal year 2019</t>
  </si>
  <si>
    <t>Actual spending amount - budget amount for fiscal year 2019</t>
  </si>
  <si>
    <t>Learning Objectives:</t>
  </si>
  <si>
    <t>Write a formula using IFERROR or IF.</t>
  </si>
  <si>
    <t>Correctly utilize absolute cell references to allow for copying formulas.</t>
  </si>
  <si>
    <t>Use VLOOKUP, XLOOKUP, and INDEX + MATCH to do two-way lookups.</t>
  </si>
  <si>
    <t>Utilize data validation to create a dropdown menu.</t>
  </si>
  <si>
    <t>Directions:</t>
  </si>
  <si>
    <t>1. Fill in formulas to first calculate the difference between budget and actual (actual - budget) and then the percent difference between the actual and budgeted amount of each department (divide the difference by the budget).</t>
  </si>
  <si>
    <t>2. Fill in the rank columns to calculate for each year the rank of each department from lowest percentage difference to highest percentage difference. Order them so the department who came out with the highest percentage of their budget left over is number 1. Hint: You're likely to get a #DIV/0 error here. First, try and understand what might be leading to this error. Then correct the problem by using IFERROR or some other logical function in your percent difference column.</t>
  </si>
  <si>
    <t>3. Use VLOOKUP to fill in the first table at the bottom to retrieve the difference for the selected departments for each year. You may need to modify your VLOOKUP to bring in values from the correct column. Your formula should be able to pull down, but not necessarily across.</t>
  </si>
  <si>
    <t>4. Repeat this in the next table, but this time use XLOOKUP. Your formula should be able to pull down, but not necessarily across.</t>
  </si>
  <si>
    <t>5. Repeat one more time, but use INDEX and MATCH to fill in the third table. Your formula should be able to pull down, but not necessarily across.</t>
  </si>
  <si>
    <t>6. Use Data Validation in cell B87 in order to create a dropdown where a department can be chosen. Then use INDEX and MATCH in order to fill in the table to retrieve the Budget and Actual for each financial year. Then take this table and create a bar chart to display the results. You can read about using data validation to create a drop-down list here: https://support.microsoft.com/en-us/office/create-a-drop-down-list-7693307a-59ef-400a-b769-c5402dce407b</t>
  </si>
  <si>
    <t>Challenge Questions (Save for last):</t>
  </si>
  <si>
    <t>1. Modify your formulas from questions 3-5 using MATCH so that you can pull the formula both down and sideways to fill in the entire table.</t>
  </si>
  <si>
    <t>2. Use XLOOKUP to find, for each financial year, the three highest ranked departments in terms of the percentage below budget their actual spending was. Bonus: Combine XLOOKUP with INDEX and MATCH in order to write two formulas that can be copied and pasted to fill in the table.</t>
  </si>
  <si>
    <t>3. Do the same as above, but using only INDEX and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</si>
</sst>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409]* #,##0.00_);_([$$-409]* \(#,##0.00\);_([$$-409]*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ont>
    <font>
      <sz val="10"/>
      <color theme="1"/>
      <name val="Calibri"/>
      <scheme val="minor"/>
    </font>
    <font>
      <sz val="11"/>
      <color theme="1"/>
      <name val="Consolas"/>
      <family val="3"/>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B9B9"/>
        <bgColor indexed="64"/>
      </patternFill>
    </fill>
    <fill>
      <patternFill patternType="solid">
        <fgColor theme="0" tint="-0.14999847407452621"/>
        <bgColor indexed="64"/>
      </patternFill>
    </fill>
    <fill>
      <patternFill patternType="solid">
        <fgColor theme="2" tint="-9.9978637043366805E-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4">
    <xf numFmtId="0" fontId="0" fillId="0" borderId="0" xfId="0"/>
    <xf numFmtId="0" fontId="18" fillId="0" borderId="0" xfId="0" applyFont="1"/>
    <xf numFmtId="0" fontId="19" fillId="0" borderId="0" xfId="0" applyFont="1"/>
    <xf numFmtId="164" fontId="0" fillId="0" borderId="0" xfId="0" applyNumberFormat="1"/>
    <xf numFmtId="0" fontId="20" fillId="0" borderId="0" xfId="0" applyFont="1" applyAlignment="1">
      <alignment vertical="center" wrapText="1"/>
    </xf>
    <xf numFmtId="0" fontId="0" fillId="0" borderId="0" xfId="0" applyAlignment="1">
      <alignment horizontal="left" vertical="center" wrapText="1"/>
    </xf>
    <xf numFmtId="0" fontId="20" fillId="0" borderId="0" xfId="0" applyFont="1" applyAlignment="1">
      <alignment horizontal="left" vertical="center" wrapText="1"/>
    </xf>
    <xf numFmtId="0" fontId="0" fillId="0" borderId="0" xfId="0" applyAlignment="1">
      <alignment wrapText="1"/>
    </xf>
    <xf numFmtId="0" fontId="0" fillId="0" borderId="10" xfId="0" applyBorder="1"/>
    <xf numFmtId="10" fontId="0" fillId="0" borderId="10" xfId="0" applyNumberFormat="1" applyBorder="1"/>
    <xf numFmtId="0" fontId="20" fillId="33" borderId="0" xfId="0" applyFont="1" applyFill="1" applyAlignment="1">
      <alignment horizontal="left" vertical="center" wrapText="1"/>
    </xf>
    <xf numFmtId="0" fontId="0" fillId="36" borderId="10" xfId="0" applyFill="1" applyBorder="1"/>
    <xf numFmtId="0" fontId="21" fillId="36" borderId="10" xfId="0" applyFont="1" applyFill="1" applyBorder="1"/>
    <xf numFmtId="10" fontId="0" fillId="36" borderId="10" xfId="0" applyNumberFormat="1" applyFill="1" applyBorder="1"/>
    <xf numFmtId="0" fontId="0" fillId="37" borderId="10" xfId="0" applyFill="1" applyBorder="1"/>
    <xf numFmtId="10" fontId="0" fillId="37" borderId="10" xfId="0" applyNumberFormat="1" applyFill="1" applyBorder="1"/>
    <xf numFmtId="0" fontId="0" fillId="35" borderId="12" xfId="0" applyFill="1" applyBorder="1"/>
    <xf numFmtId="0" fontId="0" fillId="35" borderId="13" xfId="0" applyFill="1" applyBorder="1"/>
    <xf numFmtId="0" fontId="0" fillId="36" borderId="17" xfId="0" applyFill="1" applyBorder="1"/>
    <xf numFmtId="0" fontId="0" fillId="36" borderId="18" xfId="0" applyFill="1" applyBorder="1"/>
    <xf numFmtId="0" fontId="0" fillId="36" borderId="19" xfId="0" applyFill="1" applyBorder="1"/>
    <xf numFmtId="0" fontId="0" fillId="36" borderId="20" xfId="0" applyFill="1" applyBorder="1"/>
    <xf numFmtId="0" fontId="21" fillId="36" borderId="20" xfId="0" applyFont="1" applyFill="1" applyBorder="1"/>
    <xf numFmtId="10" fontId="0" fillId="36" borderId="20" xfId="0" applyNumberFormat="1" applyFill="1" applyBorder="1"/>
    <xf numFmtId="0" fontId="0" fillId="36" borderId="21" xfId="0" applyFill="1" applyBorder="1"/>
    <xf numFmtId="0" fontId="0" fillId="37" borderId="17" xfId="0" applyFill="1" applyBorder="1"/>
    <xf numFmtId="0" fontId="0" fillId="37" borderId="18" xfId="0" applyFill="1" applyBorder="1"/>
    <xf numFmtId="0" fontId="0" fillId="37" borderId="19" xfId="0" applyFill="1" applyBorder="1"/>
    <xf numFmtId="0" fontId="0" fillId="37" borderId="20" xfId="0" applyFill="1" applyBorder="1"/>
    <xf numFmtId="10" fontId="0" fillId="37" borderId="20" xfId="0" applyNumberFormat="1" applyFill="1" applyBorder="1"/>
    <xf numFmtId="0" fontId="0" fillId="37" borderId="21" xfId="0" applyFill="1" applyBorder="1"/>
    <xf numFmtId="0" fontId="0" fillId="35" borderId="22" xfId="0" applyFill="1" applyBorder="1"/>
    <xf numFmtId="0" fontId="0" fillId="36" borderId="23" xfId="0" applyFill="1" applyBorder="1"/>
    <xf numFmtId="0" fontId="0" fillId="36" borderId="24" xfId="0" applyFill="1" applyBorder="1"/>
    <xf numFmtId="0" fontId="21" fillId="36" borderId="24" xfId="0" applyFont="1" applyFill="1" applyBorder="1"/>
    <xf numFmtId="10" fontId="0" fillId="36" borderId="24" xfId="0" applyNumberFormat="1" applyFill="1" applyBorder="1"/>
    <xf numFmtId="0" fontId="0" fillId="36" borderId="25" xfId="0" applyFill="1" applyBorder="1"/>
    <xf numFmtId="0" fontId="0" fillId="37" borderId="23" xfId="0" applyFill="1" applyBorder="1"/>
    <xf numFmtId="0" fontId="0" fillId="37" borderId="24" xfId="0" applyFill="1" applyBorder="1"/>
    <xf numFmtId="10" fontId="0" fillId="37" borderId="24" xfId="0" applyNumberFormat="1" applyFill="1" applyBorder="1"/>
    <xf numFmtId="0" fontId="0" fillId="37" borderId="25" xfId="0" applyFill="1" applyBorder="1"/>
    <xf numFmtId="0" fontId="16" fillId="34" borderId="11" xfId="0" applyFont="1" applyFill="1" applyBorder="1"/>
    <xf numFmtId="0" fontId="16" fillId="34" borderId="26" xfId="0" applyFont="1" applyFill="1" applyBorder="1"/>
    <xf numFmtId="0" fontId="16" fillId="34" borderId="27" xfId="0" applyFont="1" applyFill="1" applyBorder="1"/>
    <xf numFmtId="0" fontId="16" fillId="34" borderId="28" xfId="0" applyFont="1" applyFill="1" applyBorder="1"/>
    <xf numFmtId="0" fontId="0" fillId="0" borderId="17" xfId="0" applyBorder="1"/>
    <xf numFmtId="0" fontId="0" fillId="0" borderId="19" xfId="0" applyBorder="1"/>
    <xf numFmtId="0" fontId="0" fillId="0" borderId="20" xfId="0" applyBorder="1"/>
    <xf numFmtId="10" fontId="0" fillId="0" borderId="20" xfId="0" applyNumberFormat="1" applyBorder="1"/>
    <xf numFmtId="0" fontId="0" fillId="38" borderId="14" xfId="0" applyFill="1" applyBorder="1"/>
    <xf numFmtId="0" fontId="0" fillId="38" borderId="15" xfId="0" applyFill="1" applyBorder="1"/>
    <xf numFmtId="0" fontId="0" fillId="38" borderId="17" xfId="0" applyFill="1" applyBorder="1"/>
    <xf numFmtId="0" fontId="0" fillId="38" borderId="10" xfId="0" applyFill="1" applyBorder="1"/>
    <xf numFmtId="10" fontId="0" fillId="38" borderId="10" xfId="0" applyNumberFormat="1" applyFill="1" applyBorder="1"/>
    <xf numFmtId="0" fontId="0" fillId="38" borderId="18" xfId="0" applyFill="1" applyBorder="1"/>
    <xf numFmtId="0" fontId="0" fillId="38" borderId="19" xfId="0" applyFill="1" applyBorder="1"/>
    <xf numFmtId="0" fontId="0" fillId="38" borderId="20" xfId="0" applyFill="1" applyBorder="1"/>
    <xf numFmtId="10" fontId="0" fillId="38" borderId="20" xfId="0" applyNumberFormat="1" applyFill="1" applyBorder="1"/>
    <xf numFmtId="0" fontId="0" fillId="38" borderId="21" xfId="0" applyFill="1" applyBorder="1"/>
    <xf numFmtId="0" fontId="0" fillId="38" borderId="29" xfId="0" applyFill="1" applyBorder="1"/>
    <xf numFmtId="0" fontId="0" fillId="38" borderId="30" xfId="0" applyFill="1" applyBorder="1"/>
    <xf numFmtId="0" fontId="0" fillId="38" borderId="31" xfId="0" applyFill="1" applyBorder="1"/>
    <xf numFmtId="10" fontId="0" fillId="38" borderId="31" xfId="0" applyNumberFormat="1" applyFill="1" applyBorder="1"/>
    <xf numFmtId="0" fontId="0" fillId="38" borderId="32" xfId="0" applyFill="1" applyBorder="1"/>
    <xf numFmtId="0" fontId="0" fillId="33" borderId="10" xfId="0" applyFill="1" applyBorder="1"/>
    <xf numFmtId="0" fontId="0" fillId="33" borderId="17" xfId="0" applyFill="1" applyBorder="1"/>
    <xf numFmtId="0" fontId="0" fillId="33" borderId="18" xfId="0" applyFill="1" applyBorder="1"/>
    <xf numFmtId="0" fontId="18" fillId="39" borderId="14" xfId="0" applyFont="1" applyFill="1" applyBorder="1"/>
    <xf numFmtId="0" fontId="0" fillId="39" borderId="15" xfId="0" applyFill="1" applyBorder="1"/>
    <xf numFmtId="0" fontId="0" fillId="39" borderId="16" xfId="0" applyFill="1" applyBorder="1"/>
    <xf numFmtId="165" fontId="0" fillId="0" borderId="10" xfId="0" applyNumberFormat="1" applyBorder="1"/>
    <xf numFmtId="165" fontId="0" fillId="0" borderId="18" xfId="0" applyNumberFormat="1" applyBorder="1"/>
    <xf numFmtId="165" fontId="0" fillId="0" borderId="20" xfId="0" applyNumberFormat="1" applyBorder="1"/>
    <xf numFmtId="165" fontId="0" fillId="0" borderId="21" xfId="0" applyNumberFormat="1" applyBorder="1"/>
    <xf numFmtId="0" fontId="16" fillId="40" borderId="14" xfId="0" applyFont="1" applyFill="1" applyBorder="1"/>
    <xf numFmtId="0" fontId="0" fillId="40" borderId="15" xfId="0" applyFill="1" applyBorder="1"/>
    <xf numFmtId="0" fontId="0" fillId="40" borderId="16" xfId="0" applyFill="1" applyBorder="1"/>
    <xf numFmtId="0" fontId="16" fillId="40" borderId="10" xfId="0" applyFont="1" applyFill="1" applyBorder="1"/>
    <xf numFmtId="0" fontId="0" fillId="40" borderId="17" xfId="0" applyFill="1" applyBorder="1"/>
    <xf numFmtId="0" fontId="0" fillId="40" borderId="18" xfId="0" applyFill="1" applyBorder="1"/>
    <xf numFmtId="10" fontId="0" fillId="0" borderId="18" xfId="0" applyNumberFormat="1" applyBorder="1"/>
    <xf numFmtId="10" fontId="0" fillId="0" borderId="21" xfId="0" applyNumberFormat="1" applyBorder="1"/>
    <xf numFmtId="0" fontId="16" fillId="33" borderId="10" xfId="0" applyFont="1" applyFill="1" applyBorder="1" applyAlignment="1">
      <alignment horizontal="center"/>
    </xf>
    <xf numFmtId="0" fontId="16" fillId="33" borderId="18"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B9B9"/>
      <color rgb="FFFF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48D45-1BE3-4B33-A856-F38C2E92A17A}">
  <dimension ref="A1:A21"/>
  <sheetViews>
    <sheetView topLeftCell="A11" workbookViewId="0">
      <selection activeCell="A14" sqref="A14"/>
    </sheetView>
  </sheetViews>
  <sheetFormatPr defaultRowHeight="14.5" x14ac:dyDescent="0.35"/>
  <cols>
    <col min="1" max="1" width="143.6328125" style="7" customWidth="1"/>
  </cols>
  <sheetData>
    <row r="1" spans="1:1" x14ac:dyDescent="0.35">
      <c r="A1" s="4" t="s">
        <v>90</v>
      </c>
    </row>
    <row r="2" spans="1:1" x14ac:dyDescent="0.35">
      <c r="A2" s="5"/>
    </row>
    <row r="3" spans="1:1" x14ac:dyDescent="0.35">
      <c r="A3" s="6" t="s">
        <v>91</v>
      </c>
    </row>
    <row r="4" spans="1:1" x14ac:dyDescent="0.35">
      <c r="A4" s="6" t="s">
        <v>92</v>
      </c>
    </row>
    <row r="5" spans="1:1" x14ac:dyDescent="0.35">
      <c r="A5" s="6" t="s">
        <v>93</v>
      </c>
    </row>
    <row r="6" spans="1:1" x14ac:dyDescent="0.35">
      <c r="A6" s="6" t="s">
        <v>94</v>
      </c>
    </row>
    <row r="8" spans="1:1" ht="29" x14ac:dyDescent="0.35">
      <c r="A8" s="4" t="s">
        <v>95</v>
      </c>
    </row>
    <row r="9" spans="1:1" x14ac:dyDescent="0.35">
      <c r="A9" s="5"/>
    </row>
    <row r="10" spans="1:1" ht="43.5" x14ac:dyDescent="0.35">
      <c r="A10" s="10" t="s">
        <v>96</v>
      </c>
    </row>
    <row r="11" spans="1:1" ht="87" x14ac:dyDescent="0.35">
      <c r="A11" s="10" t="s">
        <v>97</v>
      </c>
    </row>
    <row r="12" spans="1:1" ht="43.5" x14ac:dyDescent="0.35">
      <c r="A12" s="10" t="s">
        <v>98</v>
      </c>
    </row>
    <row r="13" spans="1:1" ht="29" x14ac:dyDescent="0.35">
      <c r="A13" s="10" t="s">
        <v>99</v>
      </c>
    </row>
    <row r="14" spans="1:1" ht="29" x14ac:dyDescent="0.35">
      <c r="A14" s="10" t="s">
        <v>100</v>
      </c>
    </row>
    <row r="15" spans="1:1" ht="58" x14ac:dyDescent="0.35">
      <c r="A15" s="6" t="s">
        <v>101</v>
      </c>
    </row>
    <row r="17" spans="1:1" x14ac:dyDescent="0.35">
      <c r="A17" s="4" t="s">
        <v>102</v>
      </c>
    </row>
    <row r="18" spans="1:1" x14ac:dyDescent="0.35">
      <c r="A18" s="5"/>
    </row>
    <row r="19" spans="1:1" ht="29" x14ac:dyDescent="0.35">
      <c r="A19" s="6" t="s">
        <v>103</v>
      </c>
    </row>
    <row r="20" spans="1:1" ht="43.5" x14ac:dyDescent="0.35">
      <c r="A20" s="6" t="s">
        <v>104</v>
      </c>
    </row>
    <row r="21" spans="1:1" x14ac:dyDescent="0.35">
      <c r="A21" s="6" t="s">
        <v>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abSelected="1" workbookViewId="0">
      <selection activeCell="A72" sqref="A72:D79"/>
    </sheetView>
  </sheetViews>
  <sheetFormatPr defaultRowHeight="14.5" x14ac:dyDescent="0.35"/>
  <cols>
    <col min="1" max="1" width="30.26953125" bestFit="1" customWidth="1"/>
    <col min="2" max="2" width="11.6328125" bestFit="1" customWidth="1"/>
    <col min="3" max="3" width="11.81640625" bestFit="1" customWidth="1"/>
    <col min="4" max="4" width="12.453125" bestFit="1" customWidth="1"/>
    <col min="5" max="5" width="12.1796875" bestFit="1" customWidth="1"/>
    <col min="6" max="6" width="11.08984375" bestFit="1" customWidth="1"/>
    <col min="7" max="7" width="11.6328125" bestFit="1" customWidth="1"/>
    <col min="8" max="8" width="11.81640625" bestFit="1" customWidth="1"/>
    <col min="9" max="9" width="10.81640625" bestFit="1" customWidth="1"/>
    <col min="10" max="10" width="12.1796875" bestFit="1" customWidth="1"/>
    <col min="11" max="11" width="9.54296875" bestFit="1" customWidth="1"/>
    <col min="12" max="12" width="11.6328125" bestFit="1" customWidth="1"/>
    <col min="13" max="13" width="11.81640625" bestFit="1" customWidth="1"/>
    <col min="14" max="14" width="10.81640625" bestFit="1" customWidth="1"/>
    <col min="15" max="15" width="12.1796875" bestFit="1" customWidth="1"/>
    <col min="16" max="16" width="9.54296875" bestFit="1" customWidth="1"/>
    <col min="17" max="17" width="13.26953125" bestFit="1" customWidth="1"/>
  </cols>
  <sheetData>
    <row r="1" spans="1:16" ht="15" thickBot="1" x14ac:dyDescent="0.4">
      <c r="A1" s="41" t="s">
        <v>0</v>
      </c>
      <c r="B1" s="42" t="s">
        <v>1</v>
      </c>
      <c r="C1" s="43" t="s">
        <v>2</v>
      </c>
      <c r="D1" s="43" t="s">
        <v>3</v>
      </c>
      <c r="E1" s="43" t="s">
        <v>4</v>
      </c>
      <c r="F1" s="44" t="s">
        <v>5</v>
      </c>
      <c r="G1" s="42" t="s">
        <v>6</v>
      </c>
      <c r="H1" s="43" t="s">
        <v>7</v>
      </c>
      <c r="I1" s="43" t="s">
        <v>8</v>
      </c>
      <c r="J1" s="43" t="s">
        <v>9</v>
      </c>
      <c r="K1" s="44" t="s">
        <v>10</v>
      </c>
      <c r="L1" s="42" t="s">
        <v>11</v>
      </c>
      <c r="M1" s="43" t="s">
        <v>12</v>
      </c>
      <c r="N1" s="43" t="s">
        <v>13</v>
      </c>
      <c r="O1" s="43" t="s">
        <v>14</v>
      </c>
      <c r="P1" s="44" t="s">
        <v>15</v>
      </c>
    </row>
    <row r="2" spans="1:16" x14ac:dyDescent="0.35">
      <c r="A2" s="31" t="s">
        <v>16</v>
      </c>
      <c r="B2" s="32">
        <v>356640100</v>
      </c>
      <c r="C2" s="33">
        <v>341243679.13</v>
      </c>
      <c r="D2" s="34">
        <f>ABS(C2-B2)</f>
        <v>15396420.870000005</v>
      </c>
      <c r="E2" s="35">
        <f>IFERROR(D2/B2,0)</f>
        <v>4.3170750765267295E-2</v>
      </c>
      <c r="F2" s="36">
        <f>RANK(E2,E:E)</f>
        <v>14</v>
      </c>
      <c r="G2" s="37">
        <v>382685200</v>
      </c>
      <c r="H2" s="38">
        <v>346340810.81999999</v>
      </c>
      <c r="I2" s="38">
        <f>ABS(H2-G2)</f>
        <v>36344389.180000007</v>
      </c>
      <c r="J2" s="39">
        <f>IFERROR(I2/G2,0)</f>
        <v>9.4972027086493035E-2</v>
      </c>
      <c r="K2" s="40">
        <f>RANK(J2,J2:J52)</f>
        <v>10</v>
      </c>
      <c r="L2" s="49">
        <v>376548600</v>
      </c>
      <c r="M2" s="50">
        <v>355279492.22999901</v>
      </c>
      <c r="N2" s="61">
        <f>ABS(M2-L2)</f>
        <v>21269107.770000994</v>
      </c>
      <c r="O2" s="62">
        <f>IFERROR(N2/L2,0)</f>
        <v>5.6484362894991494E-2</v>
      </c>
      <c r="P2" s="63">
        <f>RANK(O2,O2:O52)</f>
        <v>14</v>
      </c>
    </row>
    <row r="3" spans="1:16" x14ac:dyDescent="0.35">
      <c r="A3" s="16" t="s">
        <v>17</v>
      </c>
      <c r="B3" s="18">
        <v>328800</v>
      </c>
      <c r="C3" s="11">
        <v>321214.59000000003</v>
      </c>
      <c r="D3" s="12">
        <f t="shared" ref="D3:D52" si="0">ABS(C3-B3)</f>
        <v>7585.4099999999744</v>
      </c>
      <c r="E3" s="13">
        <f t="shared" ref="E3:E52" si="1">IFERROR(D3/B3,0)</f>
        <v>2.3069981751824741E-2</v>
      </c>
      <c r="F3" s="19">
        <f t="shared" ref="F3:F52" si="2">RANK(E3,E:E)</f>
        <v>22</v>
      </c>
      <c r="G3" s="25">
        <v>334800</v>
      </c>
      <c r="H3" s="14">
        <v>312433.70999999897</v>
      </c>
      <c r="I3" s="14">
        <f t="shared" ref="I3:I52" si="3">ABS(H3-G3)</f>
        <v>22366.290000001027</v>
      </c>
      <c r="J3" s="15">
        <f t="shared" ref="J3:J52" si="4">IFERROR(I3/G3,0)</f>
        <v>6.6804928315415249E-2</v>
      </c>
      <c r="K3" s="26">
        <f t="shared" ref="K3:K52" si="5">RANK(J3,J3:J53)</f>
        <v>13</v>
      </c>
      <c r="L3" s="51">
        <v>322700</v>
      </c>
      <c r="M3" s="59">
        <v>322263.03999999998</v>
      </c>
      <c r="N3" s="52">
        <f t="shared" ref="N3:N52" si="6">ABS(M3-L3)</f>
        <v>436.96000000002095</v>
      </c>
      <c r="O3" s="53">
        <f t="shared" ref="O3:O52" si="7">IFERROR(N3/L3,0)</f>
        <v>1.3540749922529313E-3</v>
      </c>
      <c r="P3" s="54">
        <f t="shared" ref="P3:P52" si="8">RANK(O3,O3:O53)</f>
        <v>36</v>
      </c>
    </row>
    <row r="4" spans="1:16" x14ac:dyDescent="0.35">
      <c r="A4" s="16" t="s">
        <v>18</v>
      </c>
      <c r="B4" s="18">
        <v>3130600</v>
      </c>
      <c r="C4" s="11">
        <v>3115157.5599999898</v>
      </c>
      <c r="D4" s="12">
        <f t="shared" si="0"/>
        <v>15442.440000010189</v>
      </c>
      <c r="E4" s="13">
        <f t="shared" si="1"/>
        <v>4.9327413275443007E-3</v>
      </c>
      <c r="F4" s="19">
        <f t="shared" si="2"/>
        <v>42</v>
      </c>
      <c r="G4" s="25">
        <v>3652300</v>
      </c>
      <c r="H4" s="14">
        <v>3589693.2099999902</v>
      </c>
      <c r="I4" s="14">
        <f t="shared" si="3"/>
        <v>62606.790000009816</v>
      </c>
      <c r="J4" s="15">
        <f t="shared" si="4"/>
        <v>1.7141743558856015E-2</v>
      </c>
      <c r="K4" s="26">
        <f t="shared" si="5"/>
        <v>34</v>
      </c>
      <c r="L4" s="51">
        <v>3662400</v>
      </c>
      <c r="M4" s="59">
        <v>3564983.04999999</v>
      </c>
      <c r="N4" s="52">
        <f t="shared" si="6"/>
        <v>97416.950000009965</v>
      </c>
      <c r="O4" s="53">
        <f t="shared" si="7"/>
        <v>2.6599210899959033E-2</v>
      </c>
      <c r="P4" s="54">
        <f t="shared" si="8"/>
        <v>24</v>
      </c>
    </row>
    <row r="5" spans="1:16" x14ac:dyDescent="0.35">
      <c r="A5" s="16" t="s">
        <v>19</v>
      </c>
      <c r="B5" s="18">
        <v>7670700</v>
      </c>
      <c r="C5" s="11">
        <v>6947552.6699999999</v>
      </c>
      <c r="D5" s="12">
        <f t="shared" si="0"/>
        <v>723147.33000000007</v>
      </c>
      <c r="E5" s="13">
        <f t="shared" si="1"/>
        <v>9.4273968477453174E-2</v>
      </c>
      <c r="F5" s="19">
        <f t="shared" si="2"/>
        <v>4</v>
      </c>
      <c r="G5" s="25">
        <v>7968300</v>
      </c>
      <c r="H5" s="14">
        <v>7020609.3200000003</v>
      </c>
      <c r="I5" s="14">
        <f t="shared" si="3"/>
        <v>947690.6799999997</v>
      </c>
      <c r="J5" s="15">
        <f t="shared" si="4"/>
        <v>0.118932605449092</v>
      </c>
      <c r="K5" s="26">
        <f t="shared" si="5"/>
        <v>5</v>
      </c>
      <c r="L5" s="51">
        <v>7759600</v>
      </c>
      <c r="M5" s="59">
        <v>7497322.9100000001</v>
      </c>
      <c r="N5" s="52">
        <f t="shared" si="6"/>
        <v>262277.08999999985</v>
      </c>
      <c r="O5" s="53">
        <f t="shared" si="7"/>
        <v>3.3800336357544182E-2</v>
      </c>
      <c r="P5" s="54">
        <f t="shared" si="8"/>
        <v>21</v>
      </c>
    </row>
    <row r="6" spans="1:16" x14ac:dyDescent="0.35">
      <c r="A6" s="16" t="s">
        <v>20</v>
      </c>
      <c r="B6" s="18">
        <v>409300</v>
      </c>
      <c r="C6" s="11">
        <v>385908.52</v>
      </c>
      <c r="D6" s="12">
        <f t="shared" si="0"/>
        <v>23391.479999999981</v>
      </c>
      <c r="E6" s="13">
        <f t="shared" si="1"/>
        <v>5.7149963352064452E-2</v>
      </c>
      <c r="F6" s="19">
        <f t="shared" si="2"/>
        <v>11</v>
      </c>
      <c r="G6" s="25">
        <v>428500</v>
      </c>
      <c r="H6" s="14">
        <v>427758.64</v>
      </c>
      <c r="I6" s="14">
        <f t="shared" si="3"/>
        <v>741.35999999998603</v>
      </c>
      <c r="J6" s="15">
        <f t="shared" si="4"/>
        <v>1.7301283547257551E-3</v>
      </c>
      <c r="K6" s="26">
        <f t="shared" si="5"/>
        <v>40</v>
      </c>
      <c r="L6" s="51">
        <v>445200</v>
      </c>
      <c r="M6" s="59">
        <v>445114.28999999899</v>
      </c>
      <c r="N6" s="52">
        <f t="shared" si="6"/>
        <v>85.710000001010485</v>
      </c>
      <c r="O6" s="53">
        <f t="shared" si="7"/>
        <v>1.925202156356929E-4</v>
      </c>
      <c r="P6" s="54">
        <f t="shared" si="8"/>
        <v>35</v>
      </c>
    </row>
    <row r="7" spans="1:16" x14ac:dyDescent="0.35">
      <c r="A7" s="16" t="s">
        <v>21</v>
      </c>
      <c r="B7" s="18">
        <v>3329000</v>
      </c>
      <c r="C7" s="11">
        <v>2946071.21</v>
      </c>
      <c r="D7" s="12">
        <f t="shared" si="0"/>
        <v>382928.79000000004</v>
      </c>
      <c r="E7" s="13">
        <f t="shared" si="1"/>
        <v>0.11502817362571344</v>
      </c>
      <c r="F7" s="19">
        <f t="shared" si="2"/>
        <v>2</v>
      </c>
      <c r="G7" s="25">
        <v>3390900</v>
      </c>
      <c r="H7" s="14">
        <v>3051483.41</v>
      </c>
      <c r="I7" s="14">
        <f t="shared" si="3"/>
        <v>339416.58999999985</v>
      </c>
      <c r="J7" s="15">
        <f t="shared" si="4"/>
        <v>0.10009631366303927</v>
      </c>
      <c r="K7" s="26">
        <f t="shared" si="5"/>
        <v>7</v>
      </c>
      <c r="L7" s="51">
        <v>3345200</v>
      </c>
      <c r="M7" s="59">
        <v>2946440.08</v>
      </c>
      <c r="N7" s="52">
        <f t="shared" si="6"/>
        <v>398759.91999999993</v>
      </c>
      <c r="O7" s="53">
        <f t="shared" si="7"/>
        <v>0.11920361114432618</v>
      </c>
      <c r="P7" s="54">
        <f t="shared" si="8"/>
        <v>4</v>
      </c>
    </row>
    <row r="8" spans="1:16" x14ac:dyDescent="0.35">
      <c r="A8" s="16" t="s">
        <v>22</v>
      </c>
      <c r="B8" s="18">
        <v>1552100</v>
      </c>
      <c r="C8" s="11">
        <v>1315623.30999999</v>
      </c>
      <c r="D8" s="12">
        <f t="shared" si="0"/>
        <v>236476.69000000996</v>
      </c>
      <c r="E8" s="13">
        <f t="shared" si="1"/>
        <v>0.15235918433091292</v>
      </c>
      <c r="F8" s="19">
        <f t="shared" si="2"/>
        <v>1</v>
      </c>
      <c r="G8" s="25">
        <v>1590700</v>
      </c>
      <c r="H8" s="14">
        <v>1383905.98999999</v>
      </c>
      <c r="I8" s="14">
        <f t="shared" si="3"/>
        <v>206794.01000001002</v>
      </c>
      <c r="J8" s="15">
        <f t="shared" si="4"/>
        <v>0.13000189224870184</v>
      </c>
      <c r="K8" s="26">
        <f t="shared" si="5"/>
        <v>4</v>
      </c>
      <c r="L8" s="51">
        <v>1579300</v>
      </c>
      <c r="M8" s="59">
        <v>1337735.3199999901</v>
      </c>
      <c r="N8" s="52">
        <f t="shared" si="6"/>
        <v>241564.68000000995</v>
      </c>
      <c r="O8" s="53">
        <f t="shared" si="7"/>
        <v>0.15295680364719175</v>
      </c>
      <c r="P8" s="54">
        <f t="shared" si="8"/>
        <v>2</v>
      </c>
    </row>
    <row r="9" spans="1:16" x14ac:dyDescent="0.35">
      <c r="A9" s="16" t="s">
        <v>23</v>
      </c>
      <c r="B9" s="18">
        <v>9349400</v>
      </c>
      <c r="C9" s="11">
        <v>8952825.2799999993</v>
      </c>
      <c r="D9" s="12">
        <f t="shared" si="0"/>
        <v>396574.72000000067</v>
      </c>
      <c r="E9" s="13">
        <f t="shared" si="1"/>
        <v>4.2417130511048909E-2</v>
      </c>
      <c r="F9" s="19">
        <f t="shared" si="2"/>
        <v>16</v>
      </c>
      <c r="G9" s="25">
        <v>11073700</v>
      </c>
      <c r="H9" s="14">
        <v>9929059.5199999996</v>
      </c>
      <c r="I9" s="14">
        <f t="shared" si="3"/>
        <v>1144640.4800000004</v>
      </c>
      <c r="J9" s="15">
        <f t="shared" si="4"/>
        <v>0.10336567542917005</v>
      </c>
      <c r="K9" s="26">
        <f t="shared" si="5"/>
        <v>5</v>
      </c>
      <c r="L9" s="51">
        <v>10790500</v>
      </c>
      <c r="M9" s="59">
        <v>9993599.52999999</v>
      </c>
      <c r="N9" s="52">
        <f t="shared" si="6"/>
        <v>796900.47000000998</v>
      </c>
      <c r="O9" s="53">
        <f t="shared" si="7"/>
        <v>7.3852043000788653E-2</v>
      </c>
      <c r="P9" s="54">
        <f t="shared" si="8"/>
        <v>7</v>
      </c>
    </row>
    <row r="10" spans="1:16" x14ac:dyDescent="0.35">
      <c r="A10" s="16" t="s">
        <v>24</v>
      </c>
      <c r="B10" s="18">
        <v>443300</v>
      </c>
      <c r="C10" s="11">
        <v>407090.37</v>
      </c>
      <c r="D10" s="12">
        <f t="shared" si="0"/>
        <v>36209.630000000005</v>
      </c>
      <c r="E10" s="13">
        <f t="shared" si="1"/>
        <v>8.1681998646514792E-2</v>
      </c>
      <c r="F10" s="19">
        <f t="shared" si="2"/>
        <v>6</v>
      </c>
      <c r="G10" s="25">
        <v>495200</v>
      </c>
      <c r="H10" s="14">
        <v>467907.84000000003</v>
      </c>
      <c r="I10" s="14">
        <f t="shared" si="3"/>
        <v>27292.159999999974</v>
      </c>
      <c r="J10" s="15">
        <f t="shared" si="4"/>
        <v>5.5113408723747932E-2</v>
      </c>
      <c r="K10" s="26">
        <f t="shared" si="5"/>
        <v>11</v>
      </c>
      <c r="L10" s="51">
        <v>487500</v>
      </c>
      <c r="M10" s="59">
        <v>478318.92</v>
      </c>
      <c r="N10" s="52">
        <f t="shared" si="6"/>
        <v>9181.0800000000163</v>
      </c>
      <c r="O10" s="53">
        <f t="shared" si="7"/>
        <v>1.883298461538465E-2</v>
      </c>
      <c r="P10" s="54">
        <f t="shared" si="8"/>
        <v>23</v>
      </c>
    </row>
    <row r="11" spans="1:16" x14ac:dyDescent="0.35">
      <c r="A11" s="16" t="s">
        <v>25</v>
      </c>
      <c r="B11" s="18">
        <v>0</v>
      </c>
      <c r="C11" s="11">
        <v>0</v>
      </c>
      <c r="D11" s="12">
        <f t="shared" si="0"/>
        <v>0</v>
      </c>
      <c r="E11" s="13">
        <f t="shared" si="1"/>
        <v>0</v>
      </c>
      <c r="F11" s="19">
        <f t="shared" si="2"/>
        <v>48</v>
      </c>
      <c r="G11" s="25">
        <v>0</v>
      </c>
      <c r="H11" s="14">
        <v>0</v>
      </c>
      <c r="I11" s="14">
        <f t="shared" si="3"/>
        <v>0</v>
      </c>
      <c r="J11" s="15">
        <f t="shared" si="4"/>
        <v>0</v>
      </c>
      <c r="K11" s="26">
        <f t="shared" si="5"/>
        <v>39</v>
      </c>
      <c r="L11" s="51">
        <v>375000</v>
      </c>
      <c r="M11" s="59">
        <v>63771.91</v>
      </c>
      <c r="N11" s="52">
        <f t="shared" si="6"/>
        <v>311228.08999999997</v>
      </c>
      <c r="O11" s="53">
        <f t="shared" si="7"/>
        <v>0.82994157333333329</v>
      </c>
      <c r="P11" s="54">
        <f t="shared" si="8"/>
        <v>1</v>
      </c>
    </row>
    <row r="12" spans="1:16" x14ac:dyDescent="0.35">
      <c r="A12" s="16" t="s">
        <v>26</v>
      </c>
      <c r="B12" s="18">
        <v>4280900</v>
      </c>
      <c r="C12" s="11">
        <v>4066595.33</v>
      </c>
      <c r="D12" s="12">
        <f t="shared" si="0"/>
        <v>214304.66999999993</v>
      </c>
      <c r="E12" s="13">
        <f t="shared" si="1"/>
        <v>5.0060657805601608E-2</v>
      </c>
      <c r="F12" s="19">
        <f t="shared" si="2"/>
        <v>13</v>
      </c>
      <c r="G12" s="25">
        <v>4700400</v>
      </c>
      <c r="H12" s="14">
        <v>4205555.5999999996</v>
      </c>
      <c r="I12" s="14">
        <f t="shared" si="3"/>
        <v>494844.40000000037</v>
      </c>
      <c r="J12" s="15">
        <f t="shared" si="4"/>
        <v>0.10527708280146378</v>
      </c>
      <c r="K12" s="26">
        <f t="shared" si="5"/>
        <v>4</v>
      </c>
      <c r="L12" s="51">
        <v>4677800</v>
      </c>
      <c r="M12" s="59">
        <v>4371713.1399999997</v>
      </c>
      <c r="N12" s="52">
        <f t="shared" si="6"/>
        <v>306086.86000000034</v>
      </c>
      <c r="O12" s="53">
        <f t="shared" si="7"/>
        <v>6.5433934755654441E-2</v>
      </c>
      <c r="P12" s="54">
        <f t="shared" si="8"/>
        <v>6</v>
      </c>
    </row>
    <row r="13" spans="1:16" x14ac:dyDescent="0.35">
      <c r="A13" s="16" t="s">
        <v>27</v>
      </c>
      <c r="B13" s="18">
        <v>5847800</v>
      </c>
      <c r="C13" s="11">
        <v>5772288.3300000001</v>
      </c>
      <c r="D13" s="12">
        <f t="shared" si="0"/>
        <v>75511.669999999925</v>
      </c>
      <c r="E13" s="13">
        <f t="shared" si="1"/>
        <v>1.2912833886247806E-2</v>
      </c>
      <c r="F13" s="19">
        <f t="shared" si="2"/>
        <v>33</v>
      </c>
      <c r="G13" s="25">
        <v>6223700</v>
      </c>
      <c r="H13" s="14">
        <v>5909077.9399999902</v>
      </c>
      <c r="I13" s="14">
        <f t="shared" si="3"/>
        <v>314622.06000000983</v>
      </c>
      <c r="J13" s="15">
        <f t="shared" si="4"/>
        <v>5.0552253482656594E-2</v>
      </c>
      <c r="K13" s="26">
        <f t="shared" si="5"/>
        <v>10</v>
      </c>
      <c r="L13" s="51">
        <v>6207300</v>
      </c>
      <c r="M13" s="59">
        <v>6056976.6699999999</v>
      </c>
      <c r="N13" s="52">
        <f t="shared" si="6"/>
        <v>150323.33000000007</v>
      </c>
      <c r="O13" s="53">
        <f t="shared" si="7"/>
        <v>2.4217184605222895E-2</v>
      </c>
      <c r="P13" s="54">
        <f t="shared" si="8"/>
        <v>19</v>
      </c>
    </row>
    <row r="14" spans="1:16" x14ac:dyDescent="0.35">
      <c r="A14" s="16" t="s">
        <v>28</v>
      </c>
      <c r="B14" s="18">
        <v>512000</v>
      </c>
      <c r="C14" s="11">
        <v>505017.37</v>
      </c>
      <c r="D14" s="12">
        <f t="shared" si="0"/>
        <v>6982.6300000000047</v>
      </c>
      <c r="E14" s="13">
        <f t="shared" si="1"/>
        <v>1.3637949218750009E-2</v>
      </c>
      <c r="F14" s="19">
        <f t="shared" si="2"/>
        <v>30</v>
      </c>
      <c r="G14" s="25">
        <v>530500</v>
      </c>
      <c r="H14" s="14">
        <v>524402.98</v>
      </c>
      <c r="I14" s="14">
        <f t="shared" si="3"/>
        <v>6097.0200000000186</v>
      </c>
      <c r="J14" s="15">
        <f t="shared" si="4"/>
        <v>1.1492968897266765E-2</v>
      </c>
      <c r="K14" s="26">
        <f t="shared" si="5"/>
        <v>30</v>
      </c>
      <c r="L14" s="51">
        <v>526200</v>
      </c>
      <c r="M14" s="59">
        <v>504989.88</v>
      </c>
      <c r="N14" s="52">
        <f t="shared" si="6"/>
        <v>21210.119999999995</v>
      </c>
      <c r="O14" s="53">
        <f t="shared" si="7"/>
        <v>4.0308095781071827E-2</v>
      </c>
      <c r="P14" s="54">
        <f t="shared" si="8"/>
        <v>13</v>
      </c>
    </row>
    <row r="15" spans="1:16" x14ac:dyDescent="0.35">
      <c r="A15" s="16" t="s">
        <v>29</v>
      </c>
      <c r="B15" s="18">
        <v>156049100</v>
      </c>
      <c r="C15" s="11">
        <v>156545919.90000001</v>
      </c>
      <c r="D15" s="12">
        <f t="shared" si="0"/>
        <v>496819.90000000596</v>
      </c>
      <c r="E15" s="13">
        <f t="shared" si="1"/>
        <v>3.1837408866824991E-3</v>
      </c>
      <c r="F15" s="19">
        <f t="shared" si="2"/>
        <v>43</v>
      </c>
      <c r="G15" s="25">
        <v>184167800</v>
      </c>
      <c r="H15" s="14">
        <v>175966389.24999899</v>
      </c>
      <c r="I15" s="14">
        <f t="shared" si="3"/>
        <v>8201410.7500010133</v>
      </c>
      <c r="J15" s="15">
        <f t="shared" si="4"/>
        <v>4.4532273014072019E-2</v>
      </c>
      <c r="K15" s="26">
        <f t="shared" si="5"/>
        <v>15</v>
      </c>
      <c r="L15" s="51">
        <v>188953500</v>
      </c>
      <c r="M15" s="59">
        <v>184450910.84999901</v>
      </c>
      <c r="N15" s="52">
        <f t="shared" si="6"/>
        <v>4502589.1500009894</v>
      </c>
      <c r="O15" s="53">
        <f t="shared" si="7"/>
        <v>2.3829085727446114E-2</v>
      </c>
      <c r="P15" s="54">
        <f t="shared" si="8"/>
        <v>18</v>
      </c>
    </row>
    <row r="16" spans="1:16" x14ac:dyDescent="0.35">
      <c r="A16" s="16" t="s">
        <v>30</v>
      </c>
      <c r="B16" s="18">
        <v>6600700</v>
      </c>
      <c r="C16" s="11">
        <v>6522480.4599999897</v>
      </c>
      <c r="D16" s="12">
        <f t="shared" si="0"/>
        <v>78219.540000010282</v>
      </c>
      <c r="E16" s="13">
        <f t="shared" si="1"/>
        <v>1.1850188616360429E-2</v>
      </c>
      <c r="F16" s="19">
        <f t="shared" si="2"/>
        <v>37</v>
      </c>
      <c r="G16" s="25">
        <v>7352500</v>
      </c>
      <c r="H16" s="14">
        <v>7350464.0800000001</v>
      </c>
      <c r="I16" s="14">
        <f t="shared" si="3"/>
        <v>2035.9199999999255</v>
      </c>
      <c r="J16" s="15">
        <f t="shared" si="4"/>
        <v>2.769017341040361E-4</v>
      </c>
      <c r="K16" s="26">
        <f t="shared" si="5"/>
        <v>33</v>
      </c>
      <c r="L16" s="51">
        <v>7397200</v>
      </c>
      <c r="M16" s="59">
        <v>7397093</v>
      </c>
      <c r="N16" s="52">
        <f t="shared" si="6"/>
        <v>107</v>
      </c>
      <c r="O16" s="53">
        <f t="shared" si="7"/>
        <v>1.4464932677229222E-5</v>
      </c>
      <c r="P16" s="54">
        <f t="shared" si="8"/>
        <v>29</v>
      </c>
    </row>
    <row r="17" spans="1:16" x14ac:dyDescent="0.35">
      <c r="A17" s="16" t="s">
        <v>31</v>
      </c>
      <c r="B17" s="18">
        <v>14860800</v>
      </c>
      <c r="C17" s="11">
        <v>14439480.050000001</v>
      </c>
      <c r="D17" s="12">
        <f t="shared" si="0"/>
        <v>421319.94999999925</v>
      </c>
      <c r="E17" s="13">
        <f t="shared" si="1"/>
        <v>2.8351094826658003E-2</v>
      </c>
      <c r="F17" s="19">
        <f t="shared" si="2"/>
        <v>21</v>
      </c>
      <c r="G17" s="25">
        <v>15309700</v>
      </c>
      <c r="H17" s="14">
        <v>14645233.51</v>
      </c>
      <c r="I17" s="14">
        <f t="shared" si="3"/>
        <v>664466.49000000022</v>
      </c>
      <c r="J17" s="15">
        <f t="shared" si="4"/>
        <v>4.3401666263871937E-2</v>
      </c>
      <c r="K17" s="26">
        <f t="shared" si="5"/>
        <v>15</v>
      </c>
      <c r="L17" s="51">
        <v>15311800</v>
      </c>
      <c r="M17" s="59">
        <v>14346057.039999999</v>
      </c>
      <c r="N17" s="52">
        <f t="shared" si="6"/>
        <v>965742.96000000089</v>
      </c>
      <c r="O17" s="53">
        <f t="shared" si="7"/>
        <v>6.3071811282801551E-2</v>
      </c>
      <c r="P17" s="54">
        <f t="shared" si="8"/>
        <v>6</v>
      </c>
    </row>
    <row r="18" spans="1:16" x14ac:dyDescent="0.35">
      <c r="A18" s="16" t="s">
        <v>32</v>
      </c>
      <c r="B18" s="18">
        <v>2764700</v>
      </c>
      <c r="C18" s="11">
        <v>2615303.8999999901</v>
      </c>
      <c r="D18" s="12">
        <f t="shared" si="0"/>
        <v>149396.10000000987</v>
      </c>
      <c r="E18" s="13">
        <f t="shared" si="1"/>
        <v>5.4037002206391245E-2</v>
      </c>
      <c r="F18" s="19">
        <f t="shared" si="2"/>
        <v>12</v>
      </c>
      <c r="G18" s="25">
        <v>2861000</v>
      </c>
      <c r="H18" s="14">
        <v>2671745.94</v>
      </c>
      <c r="I18" s="14">
        <f t="shared" si="3"/>
        <v>189254.06000000006</v>
      </c>
      <c r="J18" s="15">
        <f t="shared" si="4"/>
        <v>6.6149619014330668E-2</v>
      </c>
      <c r="K18" s="26">
        <f t="shared" si="5"/>
        <v>8</v>
      </c>
      <c r="L18" s="51">
        <v>2910600</v>
      </c>
      <c r="M18" s="59">
        <v>2535637.09</v>
      </c>
      <c r="N18" s="52">
        <f t="shared" si="6"/>
        <v>374962.91000000015</v>
      </c>
      <c r="O18" s="53">
        <f t="shared" si="7"/>
        <v>0.12882667147667154</v>
      </c>
      <c r="P18" s="54">
        <f t="shared" si="8"/>
        <v>1</v>
      </c>
    </row>
    <row r="19" spans="1:16" x14ac:dyDescent="0.35">
      <c r="A19" s="16" t="s">
        <v>33</v>
      </c>
      <c r="B19" s="18">
        <v>8837300</v>
      </c>
      <c r="C19" s="11">
        <v>8460963.1999999899</v>
      </c>
      <c r="D19" s="12">
        <f t="shared" si="0"/>
        <v>376336.80000001006</v>
      </c>
      <c r="E19" s="13">
        <f t="shared" si="1"/>
        <v>4.258504294298146E-2</v>
      </c>
      <c r="F19" s="19">
        <f t="shared" si="2"/>
        <v>15</v>
      </c>
      <c r="G19" s="25">
        <v>9713300</v>
      </c>
      <c r="H19" s="14">
        <v>8991707.2399999909</v>
      </c>
      <c r="I19" s="14">
        <f t="shared" si="3"/>
        <v>721592.76000000909</v>
      </c>
      <c r="J19" s="15">
        <f t="shared" si="4"/>
        <v>7.4289145810384635E-2</v>
      </c>
      <c r="K19" s="26">
        <f t="shared" si="5"/>
        <v>6</v>
      </c>
      <c r="L19" s="51">
        <v>9343000</v>
      </c>
      <c r="M19" s="59">
        <v>8766655.9100000001</v>
      </c>
      <c r="N19" s="52">
        <f t="shared" si="6"/>
        <v>576344.08999999985</v>
      </c>
      <c r="O19" s="53">
        <f t="shared" si="7"/>
        <v>6.1687262121374278E-2</v>
      </c>
      <c r="P19" s="54">
        <f t="shared" si="8"/>
        <v>5</v>
      </c>
    </row>
    <row r="20" spans="1:16" x14ac:dyDescent="0.35">
      <c r="A20" s="16" t="s">
        <v>34</v>
      </c>
      <c r="B20" s="18">
        <v>124385900</v>
      </c>
      <c r="C20" s="11">
        <v>124384360.159999</v>
      </c>
      <c r="D20" s="12">
        <f t="shared" si="0"/>
        <v>1539.8400010019541</v>
      </c>
      <c r="E20" s="13">
        <f t="shared" si="1"/>
        <v>1.2379538203300809E-5</v>
      </c>
      <c r="F20" s="19">
        <f t="shared" si="2"/>
        <v>47</v>
      </c>
      <c r="G20" s="25">
        <v>131849400</v>
      </c>
      <c r="H20" s="14">
        <v>131839624.37</v>
      </c>
      <c r="I20" s="14">
        <f t="shared" si="3"/>
        <v>9775.6299999952316</v>
      </c>
      <c r="J20" s="15">
        <f t="shared" si="4"/>
        <v>7.4142392760188761E-5</v>
      </c>
      <c r="K20" s="26">
        <f t="shared" si="5"/>
        <v>30</v>
      </c>
      <c r="L20" s="51">
        <v>130621400</v>
      </c>
      <c r="M20" s="59">
        <v>130621283.53999899</v>
      </c>
      <c r="N20" s="52">
        <f t="shared" si="6"/>
        <v>116.46000100672245</v>
      </c>
      <c r="O20" s="53">
        <f t="shared" si="7"/>
        <v>8.9158438821450736E-7</v>
      </c>
      <c r="P20" s="54">
        <f t="shared" si="8"/>
        <v>28</v>
      </c>
    </row>
    <row r="21" spans="1:16" x14ac:dyDescent="0.35">
      <c r="A21" s="16" t="s">
        <v>35</v>
      </c>
      <c r="B21" s="18">
        <v>24332100</v>
      </c>
      <c r="C21" s="11">
        <v>22408587.5499999</v>
      </c>
      <c r="D21" s="12">
        <f t="shared" si="0"/>
        <v>1923512.4500000998</v>
      </c>
      <c r="E21" s="13">
        <f t="shared" si="1"/>
        <v>7.9052463618023094E-2</v>
      </c>
      <c r="F21" s="19">
        <f t="shared" si="2"/>
        <v>9</v>
      </c>
      <c r="G21" s="25">
        <v>24497400</v>
      </c>
      <c r="H21" s="14">
        <v>22655993.629999999</v>
      </c>
      <c r="I21" s="14">
        <f t="shared" si="3"/>
        <v>1841406.370000001</v>
      </c>
      <c r="J21" s="15">
        <f t="shared" si="4"/>
        <v>7.5167420624229556E-2</v>
      </c>
      <c r="K21" s="26">
        <f t="shared" si="5"/>
        <v>5</v>
      </c>
      <c r="L21" s="51">
        <v>24323000</v>
      </c>
      <c r="M21" s="59">
        <v>23434073.089999899</v>
      </c>
      <c r="N21" s="52">
        <f t="shared" si="6"/>
        <v>888926.91000010073</v>
      </c>
      <c r="O21" s="53">
        <f t="shared" si="7"/>
        <v>3.6546762734864152E-2</v>
      </c>
      <c r="P21" s="54">
        <f t="shared" si="8"/>
        <v>11</v>
      </c>
    </row>
    <row r="22" spans="1:16" x14ac:dyDescent="0.35">
      <c r="A22" s="16" t="s">
        <v>36</v>
      </c>
      <c r="B22" s="18">
        <v>11566000</v>
      </c>
      <c r="C22" s="11">
        <v>11412339.8799999</v>
      </c>
      <c r="D22" s="12">
        <f t="shared" si="0"/>
        <v>153660.12000009976</v>
      </c>
      <c r="E22" s="13">
        <f t="shared" si="1"/>
        <v>1.3285502334437123E-2</v>
      </c>
      <c r="F22" s="19">
        <f t="shared" si="2"/>
        <v>32</v>
      </c>
      <c r="G22" s="25">
        <v>11980700</v>
      </c>
      <c r="H22" s="14">
        <v>11791977.9699999</v>
      </c>
      <c r="I22" s="14">
        <f t="shared" si="3"/>
        <v>188722.03000009991</v>
      </c>
      <c r="J22" s="15">
        <f t="shared" si="4"/>
        <v>1.5752170574348738E-2</v>
      </c>
      <c r="K22" s="26">
        <f t="shared" si="5"/>
        <v>23</v>
      </c>
      <c r="L22" s="51">
        <v>11935200</v>
      </c>
      <c r="M22" s="59">
        <v>11934454.77</v>
      </c>
      <c r="N22" s="52">
        <f t="shared" si="6"/>
        <v>745.23000000044703</v>
      </c>
      <c r="O22" s="53">
        <f t="shared" si="7"/>
        <v>6.2439674240938325E-5</v>
      </c>
      <c r="P22" s="54">
        <f t="shared" si="8"/>
        <v>24</v>
      </c>
    </row>
    <row r="23" spans="1:16" x14ac:dyDescent="0.35">
      <c r="A23" s="16" t="s">
        <v>37</v>
      </c>
      <c r="B23" s="18">
        <v>20862700</v>
      </c>
      <c r="C23" s="11">
        <v>20036743.4099999</v>
      </c>
      <c r="D23" s="12">
        <f t="shared" si="0"/>
        <v>825956.59000010043</v>
      </c>
      <c r="E23" s="13">
        <f t="shared" si="1"/>
        <v>3.9590110100806722E-2</v>
      </c>
      <c r="F23" s="19">
        <f t="shared" si="2"/>
        <v>18</v>
      </c>
      <c r="G23" s="25">
        <v>22683800</v>
      </c>
      <c r="H23" s="14">
        <v>21722126.219999898</v>
      </c>
      <c r="I23" s="14">
        <f t="shared" si="3"/>
        <v>961673.78000010177</v>
      </c>
      <c r="J23" s="15">
        <f t="shared" si="4"/>
        <v>4.2394738976719144E-2</v>
      </c>
      <c r="K23" s="26">
        <f t="shared" si="5"/>
        <v>12</v>
      </c>
      <c r="L23" s="51">
        <v>23220300</v>
      </c>
      <c r="M23" s="59">
        <v>22619057.440000001</v>
      </c>
      <c r="N23" s="52">
        <f t="shared" si="6"/>
        <v>601242.55999999866</v>
      </c>
      <c r="O23" s="53">
        <f t="shared" si="7"/>
        <v>2.5892971236375011E-2</v>
      </c>
      <c r="P23" s="54">
        <f t="shared" si="8"/>
        <v>13</v>
      </c>
    </row>
    <row r="24" spans="1:16" x14ac:dyDescent="0.35">
      <c r="A24" s="16" t="s">
        <v>38</v>
      </c>
      <c r="B24" s="18">
        <v>917200</v>
      </c>
      <c r="C24" s="11">
        <v>904969.19</v>
      </c>
      <c r="D24" s="12">
        <f t="shared" si="0"/>
        <v>12230.810000000056</v>
      </c>
      <c r="E24" s="13">
        <f t="shared" si="1"/>
        <v>1.3334943305713101E-2</v>
      </c>
      <c r="F24" s="19">
        <f t="shared" si="2"/>
        <v>31</v>
      </c>
      <c r="G24" s="25">
        <v>1112700</v>
      </c>
      <c r="H24" s="14">
        <v>1067214.42</v>
      </c>
      <c r="I24" s="14">
        <f t="shared" si="3"/>
        <v>45485.580000000075</v>
      </c>
      <c r="J24" s="15">
        <f t="shared" si="4"/>
        <v>4.087856565111897E-2</v>
      </c>
      <c r="K24" s="26">
        <f t="shared" si="5"/>
        <v>13</v>
      </c>
      <c r="L24" s="51">
        <v>1112600</v>
      </c>
      <c r="M24" s="59">
        <v>1112527.1200000001</v>
      </c>
      <c r="N24" s="52">
        <f t="shared" si="6"/>
        <v>72.879999999888241</v>
      </c>
      <c r="O24" s="53">
        <f t="shared" si="7"/>
        <v>6.5504224339284781E-5</v>
      </c>
      <c r="P24" s="54">
        <f t="shared" si="8"/>
        <v>22</v>
      </c>
    </row>
    <row r="25" spans="1:16" x14ac:dyDescent="0.35">
      <c r="A25" s="16" t="s">
        <v>39</v>
      </c>
      <c r="B25" s="18">
        <v>484100</v>
      </c>
      <c r="C25" s="11">
        <v>479149.53</v>
      </c>
      <c r="D25" s="12">
        <f t="shared" si="0"/>
        <v>4950.4699999999721</v>
      </c>
      <c r="E25" s="13">
        <f t="shared" si="1"/>
        <v>1.0226130964676661E-2</v>
      </c>
      <c r="F25" s="19">
        <f t="shared" si="2"/>
        <v>38</v>
      </c>
      <c r="G25" s="25">
        <v>505200</v>
      </c>
      <c r="H25" s="14">
        <v>497194.20999999897</v>
      </c>
      <c r="I25" s="14">
        <f t="shared" si="3"/>
        <v>8005.7900000010268</v>
      </c>
      <c r="J25" s="15">
        <f t="shared" si="4"/>
        <v>1.5846773555029746E-2</v>
      </c>
      <c r="K25" s="26">
        <f t="shared" si="5"/>
        <v>20</v>
      </c>
      <c r="L25" s="51">
        <v>496500</v>
      </c>
      <c r="M25" s="59">
        <v>494775.1</v>
      </c>
      <c r="N25" s="52">
        <f t="shared" si="6"/>
        <v>1724.9000000000233</v>
      </c>
      <c r="O25" s="53">
        <f t="shared" si="7"/>
        <v>3.4741188318228064E-3</v>
      </c>
      <c r="P25" s="54">
        <f t="shared" si="8"/>
        <v>18</v>
      </c>
    </row>
    <row r="26" spans="1:16" x14ac:dyDescent="0.35">
      <c r="A26" s="16" t="s">
        <v>40</v>
      </c>
      <c r="B26" s="18">
        <v>5249800</v>
      </c>
      <c r="C26" s="11">
        <v>4801960.08</v>
      </c>
      <c r="D26" s="12">
        <f t="shared" si="0"/>
        <v>447839.91999999993</v>
      </c>
      <c r="E26" s="13">
        <f t="shared" si="1"/>
        <v>8.5306091660634673E-2</v>
      </c>
      <c r="F26" s="19">
        <f t="shared" si="2"/>
        <v>5</v>
      </c>
      <c r="G26" s="25">
        <v>5442200</v>
      </c>
      <c r="H26" s="14">
        <v>5122329.02999999</v>
      </c>
      <c r="I26" s="14">
        <f t="shared" si="3"/>
        <v>319870.97000000998</v>
      </c>
      <c r="J26" s="15">
        <f t="shared" si="4"/>
        <v>5.8776040939327839E-2</v>
      </c>
      <c r="K26" s="26">
        <f t="shared" si="5"/>
        <v>6</v>
      </c>
      <c r="L26" s="51">
        <v>5430700</v>
      </c>
      <c r="M26" s="59">
        <v>5117235.21</v>
      </c>
      <c r="N26" s="52">
        <f t="shared" si="6"/>
        <v>313464.79000000004</v>
      </c>
      <c r="O26" s="53">
        <f t="shared" si="7"/>
        <v>5.7720881286022069E-2</v>
      </c>
      <c r="P26" s="54">
        <f t="shared" si="8"/>
        <v>5</v>
      </c>
    </row>
    <row r="27" spans="1:16" x14ac:dyDescent="0.35">
      <c r="A27" s="16" t="s">
        <v>41</v>
      </c>
      <c r="B27" s="18">
        <v>0</v>
      </c>
      <c r="C27" s="11">
        <v>0</v>
      </c>
      <c r="D27" s="12">
        <f t="shared" si="0"/>
        <v>0</v>
      </c>
      <c r="E27" s="13">
        <f t="shared" si="1"/>
        <v>0</v>
      </c>
      <c r="F27" s="19">
        <f t="shared" si="2"/>
        <v>48</v>
      </c>
      <c r="G27" s="25">
        <v>0</v>
      </c>
      <c r="H27" s="14">
        <v>0</v>
      </c>
      <c r="I27" s="14">
        <f t="shared" si="3"/>
        <v>0</v>
      </c>
      <c r="J27" s="15">
        <f t="shared" si="4"/>
        <v>0</v>
      </c>
      <c r="K27" s="26">
        <f t="shared" si="5"/>
        <v>24</v>
      </c>
      <c r="L27" s="51">
        <v>0</v>
      </c>
      <c r="M27" s="59">
        <v>0</v>
      </c>
      <c r="N27" s="52">
        <f t="shared" si="6"/>
        <v>0</v>
      </c>
      <c r="O27" s="53">
        <f t="shared" si="7"/>
        <v>0</v>
      </c>
      <c r="P27" s="54">
        <f t="shared" si="8"/>
        <v>23</v>
      </c>
    </row>
    <row r="28" spans="1:16" x14ac:dyDescent="0.35">
      <c r="A28" s="16" t="s">
        <v>42</v>
      </c>
      <c r="B28" s="18">
        <v>1382900</v>
      </c>
      <c r="C28" s="11">
        <v>1250442.02</v>
      </c>
      <c r="D28" s="12">
        <f t="shared" si="0"/>
        <v>132457.97999999998</v>
      </c>
      <c r="E28" s="13">
        <f t="shared" si="1"/>
        <v>9.5782760864849215E-2</v>
      </c>
      <c r="F28" s="19">
        <f t="shared" si="2"/>
        <v>3</v>
      </c>
      <c r="G28" s="25">
        <v>1545700</v>
      </c>
      <c r="H28" s="14">
        <v>1281335.23</v>
      </c>
      <c r="I28" s="14">
        <f t="shared" si="3"/>
        <v>264364.77</v>
      </c>
      <c r="J28" s="15">
        <f t="shared" si="4"/>
        <v>0.17103239309050916</v>
      </c>
      <c r="K28" s="26">
        <f t="shared" si="5"/>
        <v>2</v>
      </c>
      <c r="L28" s="51">
        <v>1525900</v>
      </c>
      <c r="M28" s="59">
        <v>1393285.06</v>
      </c>
      <c r="N28" s="52">
        <f t="shared" si="6"/>
        <v>132614.93999999994</v>
      </c>
      <c r="O28" s="53">
        <f t="shared" si="7"/>
        <v>8.6909325643882263E-2</v>
      </c>
      <c r="P28" s="54">
        <f t="shared" si="8"/>
        <v>3</v>
      </c>
    </row>
    <row r="29" spans="1:16" x14ac:dyDescent="0.35">
      <c r="A29" s="16" t="s">
        <v>43</v>
      </c>
      <c r="B29" s="18">
        <v>2561800</v>
      </c>
      <c r="C29" s="11">
        <v>2523884.71</v>
      </c>
      <c r="D29" s="12">
        <f t="shared" si="0"/>
        <v>37915.290000000037</v>
      </c>
      <c r="E29" s="13">
        <f t="shared" si="1"/>
        <v>1.4800253727847622E-2</v>
      </c>
      <c r="F29" s="19">
        <f t="shared" si="2"/>
        <v>28</v>
      </c>
      <c r="G29" s="25">
        <v>2779500</v>
      </c>
      <c r="H29" s="14">
        <v>2665264.4399999902</v>
      </c>
      <c r="I29" s="14">
        <f t="shared" si="3"/>
        <v>114235.56000000983</v>
      </c>
      <c r="J29" s="15">
        <f t="shared" si="4"/>
        <v>4.1099320021590155E-2</v>
      </c>
      <c r="K29" s="26">
        <f t="shared" si="5"/>
        <v>10</v>
      </c>
      <c r="L29" s="51">
        <v>2889900</v>
      </c>
      <c r="M29" s="59">
        <v>2889864.67</v>
      </c>
      <c r="N29" s="52">
        <f t="shared" si="6"/>
        <v>35.330000000074506</v>
      </c>
      <c r="O29" s="53">
        <f t="shared" si="7"/>
        <v>1.2225336516860273E-5</v>
      </c>
      <c r="P29" s="54">
        <f t="shared" si="8"/>
        <v>19</v>
      </c>
    </row>
    <row r="30" spans="1:16" x14ac:dyDescent="0.35">
      <c r="A30" s="16" t="s">
        <v>44</v>
      </c>
      <c r="B30" s="18">
        <v>12132200</v>
      </c>
      <c r="C30" s="11">
        <v>12030494.1</v>
      </c>
      <c r="D30" s="12">
        <f t="shared" si="0"/>
        <v>101705.90000000037</v>
      </c>
      <c r="E30" s="13">
        <f t="shared" si="1"/>
        <v>8.3831374359143746E-3</v>
      </c>
      <c r="F30" s="19">
        <f t="shared" si="2"/>
        <v>40</v>
      </c>
      <c r="G30" s="25">
        <v>12735900</v>
      </c>
      <c r="H30" s="14">
        <v>12685514.279999901</v>
      </c>
      <c r="I30" s="14">
        <f t="shared" si="3"/>
        <v>50385.720000099391</v>
      </c>
      <c r="J30" s="15">
        <f t="shared" si="4"/>
        <v>3.9561962641116366E-3</v>
      </c>
      <c r="K30" s="26">
        <f t="shared" si="5"/>
        <v>19</v>
      </c>
      <c r="L30" s="51">
        <v>12861300</v>
      </c>
      <c r="M30" s="59">
        <v>12826009.609999999</v>
      </c>
      <c r="N30" s="52">
        <f t="shared" si="6"/>
        <v>35290.390000000596</v>
      </c>
      <c r="O30" s="53">
        <f t="shared" si="7"/>
        <v>2.7439209100169185E-3</v>
      </c>
      <c r="P30" s="54">
        <f t="shared" si="8"/>
        <v>16</v>
      </c>
    </row>
    <row r="31" spans="1:16" x14ac:dyDescent="0.35">
      <c r="A31" s="16" t="s">
        <v>45</v>
      </c>
      <c r="B31" s="18">
        <v>1765600</v>
      </c>
      <c r="C31" s="11">
        <v>1740827.69</v>
      </c>
      <c r="D31" s="12">
        <f t="shared" si="0"/>
        <v>24772.310000000056</v>
      </c>
      <c r="E31" s="13">
        <f t="shared" si="1"/>
        <v>1.4030533529678329E-2</v>
      </c>
      <c r="F31" s="19">
        <f t="shared" si="2"/>
        <v>29</v>
      </c>
      <c r="G31" s="25">
        <v>1823300</v>
      </c>
      <c r="H31" s="14">
        <v>1762676.85</v>
      </c>
      <c r="I31" s="14">
        <f t="shared" si="3"/>
        <v>60623.149999999907</v>
      </c>
      <c r="J31" s="15">
        <f t="shared" si="4"/>
        <v>3.3249136181648611E-2</v>
      </c>
      <c r="K31" s="26">
        <f t="shared" si="5"/>
        <v>13</v>
      </c>
      <c r="L31" s="51">
        <v>1870700</v>
      </c>
      <c r="M31" s="59">
        <v>1801391.34</v>
      </c>
      <c r="N31" s="52">
        <f t="shared" si="6"/>
        <v>69308.659999999916</v>
      </c>
      <c r="O31" s="53">
        <f t="shared" si="7"/>
        <v>3.7049585716576634E-2</v>
      </c>
      <c r="P31" s="54">
        <f t="shared" si="8"/>
        <v>8</v>
      </c>
    </row>
    <row r="32" spans="1:16" x14ac:dyDescent="0.35">
      <c r="A32" s="16" t="s">
        <v>46</v>
      </c>
      <c r="B32" s="18">
        <v>5999400</v>
      </c>
      <c r="C32" s="11">
        <v>5925637.7199999904</v>
      </c>
      <c r="D32" s="12">
        <f t="shared" si="0"/>
        <v>73762.280000009574</v>
      </c>
      <c r="E32" s="13">
        <f t="shared" si="1"/>
        <v>1.2294942827617691E-2</v>
      </c>
      <c r="F32" s="19">
        <f t="shared" si="2"/>
        <v>36</v>
      </c>
      <c r="G32" s="25">
        <v>6195500</v>
      </c>
      <c r="H32" s="14">
        <v>6084985.4699999997</v>
      </c>
      <c r="I32" s="14">
        <f t="shared" si="3"/>
        <v>110514.53000000026</v>
      </c>
      <c r="J32" s="15">
        <f t="shared" si="4"/>
        <v>1.7837871035428981E-2</v>
      </c>
      <c r="K32" s="26">
        <f t="shared" si="5"/>
        <v>15</v>
      </c>
      <c r="L32" s="51">
        <v>6157400</v>
      </c>
      <c r="M32" s="59">
        <v>5987572.0199999996</v>
      </c>
      <c r="N32" s="52">
        <f t="shared" si="6"/>
        <v>169827.98000000045</v>
      </c>
      <c r="O32" s="53">
        <f t="shared" si="7"/>
        <v>2.7581118653977402E-2</v>
      </c>
      <c r="P32" s="54">
        <f t="shared" si="8"/>
        <v>8</v>
      </c>
    </row>
    <row r="33" spans="1:16" x14ac:dyDescent="0.35">
      <c r="A33" s="16" t="s">
        <v>47</v>
      </c>
      <c r="B33" s="18">
        <v>927703099.99999905</v>
      </c>
      <c r="C33" s="11">
        <v>920284264.73000002</v>
      </c>
      <c r="D33" s="12">
        <f t="shared" si="0"/>
        <v>7418835.2699990273</v>
      </c>
      <c r="E33" s="13">
        <f t="shared" si="1"/>
        <v>7.9969930789269058E-3</v>
      </c>
      <c r="F33" s="19">
        <f t="shared" si="2"/>
        <v>41</v>
      </c>
      <c r="G33" s="25">
        <v>979671000</v>
      </c>
      <c r="H33" s="14">
        <v>977068513.48000002</v>
      </c>
      <c r="I33" s="14">
        <f t="shared" si="3"/>
        <v>2602486.5199999809</v>
      </c>
      <c r="J33" s="15">
        <f t="shared" si="4"/>
        <v>2.6564903115433454E-3</v>
      </c>
      <c r="K33" s="26">
        <f t="shared" si="5"/>
        <v>17</v>
      </c>
      <c r="L33" s="51">
        <v>989572899.99999905</v>
      </c>
      <c r="M33" s="59">
        <v>984116289.40999901</v>
      </c>
      <c r="N33" s="52">
        <f t="shared" si="6"/>
        <v>5456610.5900000334</v>
      </c>
      <c r="O33" s="53">
        <f t="shared" si="7"/>
        <v>5.5141067323084929E-3</v>
      </c>
      <c r="P33" s="54">
        <f t="shared" si="8"/>
        <v>13</v>
      </c>
    </row>
    <row r="34" spans="1:16" x14ac:dyDescent="0.35">
      <c r="A34" s="16" t="s">
        <v>48</v>
      </c>
      <c r="B34" s="18">
        <v>4189300</v>
      </c>
      <c r="C34" s="11">
        <v>4109958.22</v>
      </c>
      <c r="D34" s="12">
        <f t="shared" si="0"/>
        <v>79341.779999999795</v>
      </c>
      <c r="E34" s="13">
        <f t="shared" si="1"/>
        <v>1.8939149738619768E-2</v>
      </c>
      <c r="F34" s="19">
        <f t="shared" si="2"/>
        <v>26</v>
      </c>
      <c r="G34" s="25">
        <v>4350600</v>
      </c>
      <c r="H34" s="14">
        <v>4137588.7699999898</v>
      </c>
      <c r="I34" s="14">
        <f t="shared" si="3"/>
        <v>213011.23000001023</v>
      </c>
      <c r="J34" s="15">
        <f t="shared" si="4"/>
        <v>4.8961345561534093E-2</v>
      </c>
      <c r="K34" s="26">
        <f t="shared" si="5"/>
        <v>7</v>
      </c>
      <c r="L34" s="51">
        <v>4345600</v>
      </c>
      <c r="M34" s="59">
        <v>4229801.51</v>
      </c>
      <c r="N34" s="52">
        <f t="shared" si="6"/>
        <v>115798.49000000022</v>
      </c>
      <c r="O34" s="53">
        <f t="shared" si="7"/>
        <v>2.6647296115611244E-2</v>
      </c>
      <c r="P34" s="54">
        <f t="shared" si="8"/>
        <v>8</v>
      </c>
    </row>
    <row r="35" spans="1:16" x14ac:dyDescent="0.35">
      <c r="A35" s="16" t="s">
        <v>49</v>
      </c>
      <c r="B35" s="18">
        <v>0</v>
      </c>
      <c r="C35" s="11">
        <v>0</v>
      </c>
      <c r="D35" s="12">
        <f t="shared" si="0"/>
        <v>0</v>
      </c>
      <c r="E35" s="13">
        <f t="shared" si="1"/>
        <v>0</v>
      </c>
      <c r="F35" s="19">
        <f t="shared" si="2"/>
        <v>48</v>
      </c>
      <c r="G35" s="25">
        <v>0</v>
      </c>
      <c r="H35" s="14">
        <v>0</v>
      </c>
      <c r="I35" s="14">
        <f t="shared" si="3"/>
        <v>0</v>
      </c>
      <c r="J35" s="15">
        <f t="shared" si="4"/>
        <v>0</v>
      </c>
      <c r="K35" s="26">
        <f t="shared" si="5"/>
        <v>17</v>
      </c>
      <c r="L35" s="51">
        <v>0</v>
      </c>
      <c r="M35" s="59">
        <v>0</v>
      </c>
      <c r="N35" s="52">
        <f t="shared" si="6"/>
        <v>0</v>
      </c>
      <c r="O35" s="53">
        <f t="shared" si="7"/>
        <v>0</v>
      </c>
      <c r="P35" s="54">
        <f t="shared" si="8"/>
        <v>16</v>
      </c>
    </row>
    <row r="36" spans="1:16" x14ac:dyDescent="0.35">
      <c r="A36" s="16" t="s">
        <v>50</v>
      </c>
      <c r="B36" s="18">
        <v>798200</v>
      </c>
      <c r="C36" s="11">
        <v>735423.27999999898</v>
      </c>
      <c r="D36" s="12">
        <f t="shared" si="0"/>
        <v>62776.72000000102</v>
      </c>
      <c r="E36" s="13">
        <f t="shared" si="1"/>
        <v>7.8647857679780775E-2</v>
      </c>
      <c r="F36" s="19">
        <f t="shared" si="2"/>
        <v>10</v>
      </c>
      <c r="G36" s="25">
        <v>898700</v>
      </c>
      <c r="H36" s="14">
        <v>740966.94999999902</v>
      </c>
      <c r="I36" s="14">
        <f t="shared" si="3"/>
        <v>157733.05000000098</v>
      </c>
      <c r="J36" s="15">
        <f t="shared" si="4"/>
        <v>0.17551246244575608</v>
      </c>
      <c r="K36" s="26">
        <f t="shared" si="5"/>
        <v>1</v>
      </c>
      <c r="L36" s="51">
        <v>878300</v>
      </c>
      <c r="M36" s="59">
        <v>777215.28999999899</v>
      </c>
      <c r="N36" s="52">
        <f t="shared" si="6"/>
        <v>101084.71000000101</v>
      </c>
      <c r="O36" s="53">
        <f t="shared" si="7"/>
        <v>0.11509132414892521</v>
      </c>
      <c r="P36" s="54">
        <f t="shared" si="8"/>
        <v>1</v>
      </c>
    </row>
    <row r="37" spans="1:16" x14ac:dyDescent="0.35">
      <c r="A37" s="16" t="s">
        <v>51</v>
      </c>
      <c r="B37" s="18">
        <v>2087800</v>
      </c>
      <c r="C37" s="11">
        <v>2005447.73999999</v>
      </c>
      <c r="D37" s="12">
        <f t="shared" si="0"/>
        <v>82352.260000010021</v>
      </c>
      <c r="E37" s="13">
        <f t="shared" si="1"/>
        <v>3.9444515758219188E-2</v>
      </c>
      <c r="F37" s="19">
        <f t="shared" si="2"/>
        <v>19</v>
      </c>
      <c r="G37" s="25">
        <v>2229200</v>
      </c>
      <c r="H37" s="14">
        <v>2118943.21</v>
      </c>
      <c r="I37" s="14">
        <f t="shared" si="3"/>
        <v>110256.79000000004</v>
      </c>
      <c r="J37" s="15">
        <f t="shared" si="4"/>
        <v>4.9460250314014013E-2</v>
      </c>
      <c r="K37" s="26">
        <f t="shared" si="5"/>
        <v>5</v>
      </c>
      <c r="L37" s="51">
        <v>2296900</v>
      </c>
      <c r="M37" s="59">
        <v>2108718.34</v>
      </c>
      <c r="N37" s="52">
        <f t="shared" si="6"/>
        <v>188181.66000000015</v>
      </c>
      <c r="O37" s="53">
        <f t="shared" si="7"/>
        <v>8.1928538464887526E-2</v>
      </c>
      <c r="P37" s="54">
        <f t="shared" si="8"/>
        <v>2</v>
      </c>
    </row>
    <row r="38" spans="1:16" x14ac:dyDescent="0.35">
      <c r="A38" s="16" t="s">
        <v>52</v>
      </c>
      <c r="B38" s="18">
        <v>855300</v>
      </c>
      <c r="C38" s="11">
        <v>838669.82</v>
      </c>
      <c r="D38" s="12">
        <f t="shared" si="0"/>
        <v>16630.180000000051</v>
      </c>
      <c r="E38" s="13">
        <f t="shared" si="1"/>
        <v>1.9443680579913542E-2</v>
      </c>
      <c r="F38" s="19">
        <f t="shared" si="2"/>
        <v>25</v>
      </c>
      <c r="G38" s="25">
        <v>792800</v>
      </c>
      <c r="H38" s="14">
        <v>753451.96</v>
      </c>
      <c r="I38" s="14">
        <f t="shared" si="3"/>
        <v>39348.040000000037</v>
      </c>
      <c r="J38" s="15">
        <f t="shared" si="4"/>
        <v>4.9631735620585316E-2</v>
      </c>
      <c r="K38" s="26">
        <f t="shared" si="5"/>
        <v>4</v>
      </c>
      <c r="L38" s="51">
        <v>777800</v>
      </c>
      <c r="M38" s="59">
        <v>777663.26</v>
      </c>
      <c r="N38" s="52">
        <f t="shared" si="6"/>
        <v>136.73999999999069</v>
      </c>
      <c r="O38" s="53">
        <f t="shared" si="7"/>
        <v>1.7580354847003174E-4</v>
      </c>
      <c r="P38" s="54">
        <f t="shared" si="8"/>
        <v>11</v>
      </c>
    </row>
    <row r="39" spans="1:16" x14ac:dyDescent="0.35">
      <c r="A39" s="16" t="s">
        <v>53</v>
      </c>
      <c r="B39" s="18">
        <v>883900</v>
      </c>
      <c r="C39" s="11">
        <v>813108.87</v>
      </c>
      <c r="D39" s="12">
        <f t="shared" si="0"/>
        <v>70791.13</v>
      </c>
      <c r="E39" s="13">
        <f t="shared" si="1"/>
        <v>8.008952370177623E-2</v>
      </c>
      <c r="F39" s="19">
        <f t="shared" si="2"/>
        <v>8</v>
      </c>
      <c r="G39" s="25">
        <v>1294400</v>
      </c>
      <c r="H39" s="14">
        <v>1114242.27999999</v>
      </c>
      <c r="I39" s="14">
        <f t="shared" si="3"/>
        <v>180157.72000000998</v>
      </c>
      <c r="J39" s="15">
        <f t="shared" si="4"/>
        <v>0.13918241656366656</v>
      </c>
      <c r="K39" s="26">
        <f t="shared" si="5"/>
        <v>1</v>
      </c>
      <c r="L39" s="51">
        <v>1759500</v>
      </c>
      <c r="M39" s="59">
        <v>1680463.8699999901</v>
      </c>
      <c r="N39" s="52">
        <f t="shared" si="6"/>
        <v>79036.1300000099</v>
      </c>
      <c r="O39" s="53">
        <f t="shared" si="7"/>
        <v>4.4919653310605226E-2</v>
      </c>
      <c r="P39" s="54">
        <f t="shared" si="8"/>
        <v>4</v>
      </c>
    </row>
    <row r="40" spans="1:16" x14ac:dyDescent="0.35">
      <c r="A40" s="16" t="s">
        <v>54</v>
      </c>
      <c r="B40" s="18">
        <v>38381900</v>
      </c>
      <c r="C40" s="11">
        <v>37565141.859999903</v>
      </c>
      <c r="D40" s="12">
        <f t="shared" si="0"/>
        <v>816758.14000009745</v>
      </c>
      <c r="E40" s="13">
        <f t="shared" si="1"/>
        <v>2.1279773539092578E-2</v>
      </c>
      <c r="F40" s="19">
        <f t="shared" si="2"/>
        <v>23</v>
      </c>
      <c r="G40" s="25">
        <v>39964900</v>
      </c>
      <c r="H40" s="14">
        <v>38095240.189999901</v>
      </c>
      <c r="I40" s="14">
        <f t="shared" si="3"/>
        <v>1869659.8100000992</v>
      </c>
      <c r="J40" s="15">
        <f t="shared" si="4"/>
        <v>4.6782546934937892E-2</v>
      </c>
      <c r="K40" s="26">
        <f t="shared" si="5"/>
        <v>3</v>
      </c>
      <c r="L40" s="51">
        <v>40216700</v>
      </c>
      <c r="M40" s="59">
        <v>39606263.709999897</v>
      </c>
      <c r="N40" s="52">
        <f t="shared" si="6"/>
        <v>610436.29000010341</v>
      </c>
      <c r="O40" s="53">
        <f t="shared" si="7"/>
        <v>1.5178676768608648E-2</v>
      </c>
      <c r="P40" s="54">
        <f t="shared" si="8"/>
        <v>6</v>
      </c>
    </row>
    <row r="41" spans="1:16" x14ac:dyDescent="0.35">
      <c r="A41" s="16" t="s">
        <v>55</v>
      </c>
      <c r="B41" s="18">
        <v>4593300</v>
      </c>
      <c r="C41" s="11">
        <v>4409060.2099999897</v>
      </c>
      <c r="D41" s="12">
        <f t="shared" si="0"/>
        <v>184239.79000001028</v>
      </c>
      <c r="E41" s="13">
        <f t="shared" si="1"/>
        <v>4.0110550149132493E-2</v>
      </c>
      <c r="F41" s="19">
        <f t="shared" si="2"/>
        <v>17</v>
      </c>
      <c r="G41" s="25">
        <v>5089500</v>
      </c>
      <c r="H41" s="14">
        <v>4956043.6699999897</v>
      </c>
      <c r="I41" s="14">
        <f t="shared" si="3"/>
        <v>133456.33000001032</v>
      </c>
      <c r="J41" s="15">
        <f t="shared" si="4"/>
        <v>2.6221894095689226E-2</v>
      </c>
      <c r="K41" s="26">
        <f t="shared" si="5"/>
        <v>8</v>
      </c>
      <c r="L41" s="51">
        <v>4799900</v>
      </c>
      <c r="M41" s="59">
        <v>4717822.6500000004</v>
      </c>
      <c r="N41" s="52">
        <f t="shared" si="6"/>
        <v>82077.349999999627</v>
      </c>
      <c r="O41" s="53">
        <f t="shared" si="7"/>
        <v>1.7099804162586642E-2</v>
      </c>
      <c r="P41" s="54">
        <f t="shared" si="8"/>
        <v>5</v>
      </c>
    </row>
    <row r="42" spans="1:16" x14ac:dyDescent="0.35">
      <c r="A42" s="16" t="s">
        <v>56</v>
      </c>
      <c r="B42" s="18">
        <v>188593300</v>
      </c>
      <c r="C42" s="11">
        <v>188551675.67999899</v>
      </c>
      <c r="D42" s="12">
        <f t="shared" si="0"/>
        <v>41624.320001006126</v>
      </c>
      <c r="E42" s="13">
        <f t="shared" si="1"/>
        <v>2.2070943135841053E-4</v>
      </c>
      <c r="F42" s="19">
        <f t="shared" si="2"/>
        <v>45</v>
      </c>
      <c r="G42" s="25">
        <v>199130300</v>
      </c>
      <c r="H42" s="14">
        <v>196755033.31</v>
      </c>
      <c r="I42" s="14">
        <f t="shared" si="3"/>
        <v>2375266.6899999976</v>
      </c>
      <c r="J42" s="15">
        <f t="shared" si="4"/>
        <v>1.1928203241796942E-2</v>
      </c>
      <c r="K42" s="26">
        <f t="shared" si="5"/>
        <v>8</v>
      </c>
      <c r="L42" s="51">
        <v>199954600</v>
      </c>
      <c r="M42" s="59">
        <v>199954563.74999899</v>
      </c>
      <c r="N42" s="52">
        <f t="shared" si="6"/>
        <v>36.250001013278961</v>
      </c>
      <c r="O42" s="53">
        <f t="shared" si="7"/>
        <v>1.8129115815929696E-7</v>
      </c>
      <c r="P42" s="54">
        <f t="shared" si="8"/>
        <v>9</v>
      </c>
    </row>
    <row r="43" spans="1:16" x14ac:dyDescent="0.35">
      <c r="A43" s="16" t="s">
        <v>57</v>
      </c>
      <c r="B43" s="18">
        <v>8135400</v>
      </c>
      <c r="C43" s="11">
        <v>7968645.8300000001</v>
      </c>
      <c r="D43" s="12">
        <f t="shared" si="0"/>
        <v>166754.16999999993</v>
      </c>
      <c r="E43" s="13">
        <f t="shared" si="1"/>
        <v>2.0497353541313264E-2</v>
      </c>
      <c r="F43" s="19">
        <f t="shared" si="2"/>
        <v>24</v>
      </c>
      <c r="G43" s="25">
        <v>8560800</v>
      </c>
      <c r="H43" s="14">
        <v>8171472.0199999996</v>
      </c>
      <c r="I43" s="14">
        <f t="shared" si="3"/>
        <v>389327.98000000045</v>
      </c>
      <c r="J43" s="15">
        <f t="shared" si="4"/>
        <v>4.5477990374731388E-2</v>
      </c>
      <c r="K43" s="26">
        <f t="shared" si="5"/>
        <v>3</v>
      </c>
      <c r="L43" s="51">
        <v>8497500</v>
      </c>
      <c r="M43" s="59">
        <v>8150982.5699999901</v>
      </c>
      <c r="N43" s="52">
        <f t="shared" si="6"/>
        <v>346517.43000000995</v>
      </c>
      <c r="O43" s="53">
        <f t="shared" si="7"/>
        <v>4.0778750220654303E-2</v>
      </c>
      <c r="P43" s="54">
        <f t="shared" si="8"/>
        <v>4</v>
      </c>
    </row>
    <row r="44" spans="1:16" x14ac:dyDescent="0.35">
      <c r="A44" s="16" t="s">
        <v>58</v>
      </c>
      <c r="B44" s="18">
        <v>30083200</v>
      </c>
      <c r="C44" s="11">
        <v>29789104.379999999</v>
      </c>
      <c r="D44" s="12">
        <f t="shared" si="0"/>
        <v>294095.62000000104</v>
      </c>
      <c r="E44" s="13">
        <f t="shared" si="1"/>
        <v>9.7760750186150751E-3</v>
      </c>
      <c r="F44" s="19">
        <f t="shared" si="2"/>
        <v>39</v>
      </c>
      <c r="G44" s="25">
        <v>31040700</v>
      </c>
      <c r="H44" s="14">
        <v>30793711.48</v>
      </c>
      <c r="I44" s="14">
        <f t="shared" si="3"/>
        <v>246988.51999999955</v>
      </c>
      <c r="J44" s="15">
        <f t="shared" si="4"/>
        <v>7.9569249404813532E-3</v>
      </c>
      <c r="K44" s="26">
        <f t="shared" si="5"/>
        <v>7</v>
      </c>
      <c r="L44" s="51">
        <v>31282200</v>
      </c>
      <c r="M44" s="59">
        <v>31282141.25</v>
      </c>
      <c r="N44" s="52">
        <f t="shared" si="6"/>
        <v>58.75</v>
      </c>
      <c r="O44" s="53">
        <f t="shared" si="7"/>
        <v>1.8780648419868168E-6</v>
      </c>
      <c r="P44" s="54">
        <f t="shared" si="8"/>
        <v>7</v>
      </c>
    </row>
    <row r="45" spans="1:16" x14ac:dyDescent="0.35">
      <c r="A45" s="16" t="s">
        <v>59</v>
      </c>
      <c r="B45" s="18">
        <v>55301600</v>
      </c>
      <c r="C45" s="11">
        <v>54589584.0499999</v>
      </c>
      <c r="D45" s="12">
        <f t="shared" si="0"/>
        <v>712015.95000009984</v>
      </c>
      <c r="E45" s="13">
        <f t="shared" si="1"/>
        <v>1.287514194887851E-2</v>
      </c>
      <c r="F45" s="19">
        <f t="shared" si="2"/>
        <v>34</v>
      </c>
      <c r="G45" s="25">
        <v>56792200</v>
      </c>
      <c r="H45" s="14">
        <v>54594953.959999897</v>
      </c>
      <c r="I45" s="14">
        <f t="shared" si="3"/>
        <v>2197246.0400001034</v>
      </c>
      <c r="J45" s="15">
        <f t="shared" si="4"/>
        <v>3.8689222111488959E-2</v>
      </c>
      <c r="K45" s="26">
        <f t="shared" si="5"/>
        <v>4</v>
      </c>
      <c r="L45" s="51">
        <v>56027100</v>
      </c>
      <c r="M45" s="59">
        <v>55386549.6599999</v>
      </c>
      <c r="N45" s="52">
        <f t="shared" si="6"/>
        <v>640550.34000010043</v>
      </c>
      <c r="O45" s="53">
        <f t="shared" si="7"/>
        <v>1.1432866237947358E-2</v>
      </c>
      <c r="P45" s="54">
        <f t="shared" si="8"/>
        <v>4</v>
      </c>
    </row>
    <row r="46" spans="1:16" x14ac:dyDescent="0.35">
      <c r="A46" s="16" t="s">
        <v>60</v>
      </c>
      <c r="B46" s="18">
        <v>259100</v>
      </c>
      <c r="C46" s="11">
        <v>258322.43</v>
      </c>
      <c r="D46" s="12">
        <f t="shared" si="0"/>
        <v>777.57000000000698</v>
      </c>
      <c r="E46" s="13">
        <f t="shared" si="1"/>
        <v>3.0010420686993711E-3</v>
      </c>
      <c r="F46" s="19">
        <f t="shared" si="2"/>
        <v>44</v>
      </c>
      <c r="G46" s="25">
        <v>266000</v>
      </c>
      <c r="H46" s="14">
        <v>257402.90999999901</v>
      </c>
      <c r="I46" s="14">
        <f t="shared" si="3"/>
        <v>8597.090000000986</v>
      </c>
      <c r="J46" s="15">
        <f t="shared" si="4"/>
        <v>3.2319887218048821E-2</v>
      </c>
      <c r="K46" s="26">
        <f t="shared" si="5"/>
        <v>5</v>
      </c>
      <c r="L46" s="51">
        <v>267100</v>
      </c>
      <c r="M46" s="59">
        <v>254753.15999999901</v>
      </c>
      <c r="N46" s="52">
        <f t="shared" si="6"/>
        <v>12346.840000000986</v>
      </c>
      <c r="O46" s="53">
        <f t="shared" si="7"/>
        <v>4.6225533508053113E-2</v>
      </c>
      <c r="P46" s="54">
        <f t="shared" si="8"/>
        <v>3</v>
      </c>
    </row>
    <row r="47" spans="1:16" x14ac:dyDescent="0.35">
      <c r="A47" s="16" t="s">
        <v>61</v>
      </c>
      <c r="B47" s="18">
        <v>70390700</v>
      </c>
      <c r="C47" s="11">
        <v>70378426.719999999</v>
      </c>
      <c r="D47" s="12">
        <f t="shared" si="0"/>
        <v>12273.280000001192</v>
      </c>
      <c r="E47" s="13">
        <f t="shared" si="1"/>
        <v>1.7435939690898361E-4</v>
      </c>
      <c r="F47" s="19">
        <f t="shared" si="2"/>
        <v>46</v>
      </c>
      <c r="G47" s="25">
        <v>73467000</v>
      </c>
      <c r="H47" s="14">
        <v>73442541.659999996</v>
      </c>
      <c r="I47" s="14">
        <f t="shared" si="3"/>
        <v>24458.340000003576</v>
      </c>
      <c r="J47" s="15">
        <f t="shared" si="4"/>
        <v>3.3291600310348285E-4</v>
      </c>
      <c r="K47" s="26">
        <f t="shared" si="5"/>
        <v>5</v>
      </c>
      <c r="L47" s="51">
        <v>75072800</v>
      </c>
      <c r="M47" s="59">
        <v>75050829.179999903</v>
      </c>
      <c r="N47" s="52">
        <f t="shared" si="6"/>
        <v>21970.820000097156</v>
      </c>
      <c r="O47" s="53">
        <f t="shared" si="7"/>
        <v>2.9266019117572752E-4</v>
      </c>
      <c r="P47" s="54">
        <f t="shared" si="8"/>
        <v>4</v>
      </c>
    </row>
    <row r="48" spans="1:16" x14ac:dyDescent="0.35">
      <c r="A48" s="16" t="s">
        <v>62</v>
      </c>
      <c r="B48" s="18">
        <v>6737100</v>
      </c>
      <c r="C48" s="11">
        <v>6527352.5699999901</v>
      </c>
      <c r="D48" s="12">
        <f t="shared" si="0"/>
        <v>209747.43000000995</v>
      </c>
      <c r="E48" s="13">
        <f t="shared" si="1"/>
        <v>3.1133192323107857E-2</v>
      </c>
      <c r="F48" s="19">
        <f t="shared" si="2"/>
        <v>20</v>
      </c>
      <c r="G48" s="25">
        <v>7214700</v>
      </c>
      <c r="H48" s="14">
        <v>6922072.5599999996</v>
      </c>
      <c r="I48" s="14">
        <f t="shared" si="3"/>
        <v>292627.44000000041</v>
      </c>
      <c r="J48" s="15">
        <f t="shared" si="4"/>
        <v>4.0559890224125802E-2</v>
      </c>
      <c r="K48" s="26">
        <f t="shared" si="5"/>
        <v>3</v>
      </c>
      <c r="L48" s="51">
        <v>7289800</v>
      </c>
      <c r="M48" s="59">
        <v>6882350.23999999</v>
      </c>
      <c r="N48" s="52">
        <f t="shared" si="6"/>
        <v>407449.76000001002</v>
      </c>
      <c r="O48" s="53">
        <f t="shared" si="7"/>
        <v>5.5893132870587676E-2</v>
      </c>
      <c r="P48" s="54">
        <f t="shared" si="8"/>
        <v>2</v>
      </c>
    </row>
    <row r="49" spans="1:16" x14ac:dyDescent="0.35">
      <c r="A49" s="16" t="s">
        <v>63</v>
      </c>
      <c r="B49" s="18">
        <v>92200</v>
      </c>
      <c r="C49" s="11">
        <v>90499.43</v>
      </c>
      <c r="D49" s="12">
        <f t="shared" si="0"/>
        <v>1700.570000000007</v>
      </c>
      <c r="E49" s="13">
        <f t="shared" si="1"/>
        <v>1.8444360086767971E-2</v>
      </c>
      <c r="F49" s="19">
        <f t="shared" si="2"/>
        <v>27</v>
      </c>
      <c r="G49" s="25">
        <v>102600</v>
      </c>
      <c r="H49" s="14">
        <v>95466.880000000005</v>
      </c>
      <c r="I49" s="14">
        <f t="shared" si="3"/>
        <v>7133.1199999999953</v>
      </c>
      <c r="J49" s="15">
        <f t="shared" si="4"/>
        <v>6.9523586744639335E-2</v>
      </c>
      <c r="K49" s="26">
        <f t="shared" si="5"/>
        <v>2</v>
      </c>
      <c r="L49" s="51">
        <v>0</v>
      </c>
      <c r="M49" s="59">
        <v>0</v>
      </c>
      <c r="N49" s="52">
        <f t="shared" si="6"/>
        <v>0</v>
      </c>
      <c r="O49" s="53">
        <f t="shared" si="7"/>
        <v>0</v>
      </c>
      <c r="P49" s="54">
        <f t="shared" si="8"/>
        <v>3</v>
      </c>
    </row>
    <row r="50" spans="1:16" x14ac:dyDescent="0.35">
      <c r="A50" s="16" t="s">
        <v>64</v>
      </c>
      <c r="B50" s="18">
        <v>832600</v>
      </c>
      <c r="C50" s="11">
        <v>832600</v>
      </c>
      <c r="D50" s="12">
        <f t="shared" si="0"/>
        <v>0</v>
      </c>
      <c r="E50" s="13">
        <f t="shared" si="1"/>
        <v>0</v>
      </c>
      <c r="F50" s="19">
        <f t="shared" si="2"/>
        <v>48</v>
      </c>
      <c r="G50" s="25">
        <v>859100</v>
      </c>
      <c r="H50" s="14">
        <v>859100</v>
      </c>
      <c r="I50" s="14">
        <f t="shared" si="3"/>
        <v>0</v>
      </c>
      <c r="J50" s="15">
        <f t="shared" si="4"/>
        <v>0</v>
      </c>
      <c r="K50" s="26">
        <f t="shared" si="5"/>
        <v>3</v>
      </c>
      <c r="L50" s="51">
        <v>843200</v>
      </c>
      <c r="M50" s="59">
        <v>843200</v>
      </c>
      <c r="N50" s="52">
        <f t="shared" si="6"/>
        <v>0</v>
      </c>
      <c r="O50" s="53">
        <f t="shared" si="7"/>
        <v>0</v>
      </c>
      <c r="P50" s="54">
        <f t="shared" si="8"/>
        <v>3</v>
      </c>
    </row>
    <row r="51" spans="1:16" x14ac:dyDescent="0.35">
      <c r="A51" s="16" t="s">
        <v>65</v>
      </c>
      <c r="B51" s="18">
        <v>8609500</v>
      </c>
      <c r="C51" s="11">
        <v>8499425.3399999905</v>
      </c>
      <c r="D51" s="12">
        <f t="shared" si="0"/>
        <v>110074.66000000946</v>
      </c>
      <c r="E51" s="13">
        <f t="shared" si="1"/>
        <v>1.2785255822058129E-2</v>
      </c>
      <c r="F51" s="19">
        <f t="shared" si="2"/>
        <v>35</v>
      </c>
      <c r="G51" s="25">
        <v>8925500</v>
      </c>
      <c r="H51" s="14">
        <v>8599059.6199999992</v>
      </c>
      <c r="I51" s="14">
        <f t="shared" si="3"/>
        <v>326440.38000000082</v>
      </c>
      <c r="J51" s="15">
        <f t="shared" si="4"/>
        <v>3.6573903982970231E-2</v>
      </c>
      <c r="K51" s="26">
        <f t="shared" si="5"/>
        <v>2</v>
      </c>
      <c r="L51" s="51">
        <v>8833900</v>
      </c>
      <c r="M51" s="59">
        <v>8735843.3100000005</v>
      </c>
      <c r="N51" s="52">
        <f t="shared" si="6"/>
        <v>98056.689999999478</v>
      </c>
      <c r="O51" s="53">
        <f t="shared" si="7"/>
        <v>1.1100045280114048E-2</v>
      </c>
      <c r="P51" s="54">
        <f t="shared" si="8"/>
        <v>2</v>
      </c>
    </row>
    <row r="52" spans="1:16" ht="15" thickBot="1" x14ac:dyDescent="0.4">
      <c r="A52" s="17" t="s">
        <v>66</v>
      </c>
      <c r="B52" s="20">
        <v>2451000</v>
      </c>
      <c r="C52" s="21">
        <v>2254684.7999999998</v>
      </c>
      <c r="D52" s="22">
        <f t="shared" si="0"/>
        <v>196315.20000000019</v>
      </c>
      <c r="E52" s="23">
        <f t="shared" si="1"/>
        <v>8.009596083231342E-2</v>
      </c>
      <c r="F52" s="24">
        <f t="shared" si="2"/>
        <v>7</v>
      </c>
      <c r="G52" s="27">
        <v>2440700</v>
      </c>
      <c r="H52" s="28">
        <v>2204672.88</v>
      </c>
      <c r="I52" s="28">
        <f t="shared" si="3"/>
        <v>236027.12000000011</v>
      </c>
      <c r="J52" s="29">
        <f t="shared" si="4"/>
        <v>9.6704683082722218E-2</v>
      </c>
      <c r="K52" s="30">
        <f t="shared" si="5"/>
        <v>1</v>
      </c>
      <c r="L52" s="55">
        <v>2321600</v>
      </c>
      <c r="M52" s="60">
        <v>2056835.26</v>
      </c>
      <c r="N52" s="56">
        <f t="shared" si="6"/>
        <v>264764.74</v>
      </c>
      <c r="O52" s="57">
        <f t="shared" si="7"/>
        <v>0.11404408166781529</v>
      </c>
      <c r="P52" s="58">
        <f t="shared" si="8"/>
        <v>1</v>
      </c>
    </row>
    <row r="53" spans="1:16" ht="15" thickBot="1" x14ac:dyDescent="0.4"/>
    <row r="54" spans="1:16" x14ac:dyDescent="0.35">
      <c r="A54" s="67" t="s">
        <v>67</v>
      </c>
      <c r="B54" s="68"/>
      <c r="C54" s="68"/>
      <c r="D54" s="69"/>
    </row>
    <row r="55" spans="1:16" x14ac:dyDescent="0.35">
      <c r="A55" s="65" t="s">
        <v>0</v>
      </c>
      <c r="B55" s="64" t="s">
        <v>3</v>
      </c>
      <c r="C55" s="64" t="s">
        <v>8</v>
      </c>
      <c r="D55" s="66" t="s">
        <v>13</v>
      </c>
    </row>
    <row r="56" spans="1:16" x14ac:dyDescent="0.35">
      <c r="A56" s="45" t="s">
        <v>24</v>
      </c>
      <c r="B56" s="11">
        <f>VLOOKUP($A56,$A$2:$D$52,4,TRUE)</f>
        <v>36209.630000000005</v>
      </c>
      <c r="C56" s="14">
        <f>VLOOKUP($A56,$A$2:$K$52,9,TRUE)</f>
        <v>27292.159999999974</v>
      </c>
      <c r="D56" s="54">
        <f>VLOOKUP($A56,A2:N52,14,TRUE)</f>
        <v>9181.0800000000163</v>
      </c>
    </row>
    <row r="57" spans="1:16" x14ac:dyDescent="0.35">
      <c r="A57" s="45" t="s">
        <v>25</v>
      </c>
      <c r="B57" s="11">
        <f t="shared" ref="B57:B61" si="9">VLOOKUP($A57,$A$2:$D$52,4,TRUE)</f>
        <v>0</v>
      </c>
      <c r="C57" s="14">
        <f t="shared" ref="C57:C61" si="10">VLOOKUP($A57,$A$2:$K$52,9,TRUE)</f>
        <v>0</v>
      </c>
      <c r="D57" s="54">
        <f t="shared" ref="D57:D61" si="11">VLOOKUP($A57,A3:N53,14,TRUE)</f>
        <v>311228.08999999997</v>
      </c>
    </row>
    <row r="58" spans="1:16" x14ac:dyDescent="0.35">
      <c r="A58" s="45" t="s">
        <v>32</v>
      </c>
      <c r="B58" s="11">
        <f t="shared" si="9"/>
        <v>149396.10000000987</v>
      </c>
      <c r="C58" s="14">
        <f t="shared" si="10"/>
        <v>189254.06000000006</v>
      </c>
      <c r="D58" s="54">
        <f t="shared" si="11"/>
        <v>374962.91000000015</v>
      </c>
    </row>
    <row r="59" spans="1:16" x14ac:dyDescent="0.35">
      <c r="A59" s="45" t="s">
        <v>38</v>
      </c>
      <c r="B59" s="11">
        <f t="shared" si="9"/>
        <v>12230.810000000056</v>
      </c>
      <c r="C59" s="14">
        <f t="shared" si="10"/>
        <v>45485.580000000075</v>
      </c>
      <c r="D59" s="54">
        <f t="shared" si="11"/>
        <v>72.879999999888241</v>
      </c>
    </row>
    <row r="60" spans="1:16" x14ac:dyDescent="0.35">
      <c r="A60" s="45" t="s">
        <v>39</v>
      </c>
      <c r="B60" s="11">
        <f t="shared" si="9"/>
        <v>4950.4699999999721</v>
      </c>
      <c r="C60" s="14">
        <f t="shared" si="10"/>
        <v>8005.7900000010268</v>
      </c>
      <c r="D60" s="54">
        <f t="shared" si="11"/>
        <v>1724.9000000000233</v>
      </c>
    </row>
    <row r="61" spans="1:16" ht="15" thickBot="1" x14ac:dyDescent="0.4">
      <c r="A61" s="46" t="s">
        <v>55</v>
      </c>
      <c r="B61" s="21">
        <f t="shared" si="9"/>
        <v>184239.79000001028</v>
      </c>
      <c r="C61" s="28">
        <f t="shared" si="10"/>
        <v>133456.33000001032</v>
      </c>
      <c r="D61" s="58">
        <f t="shared" si="11"/>
        <v>82077.349999999627</v>
      </c>
    </row>
    <row r="62" spans="1:16" ht="15" thickBot="1" x14ac:dyDescent="0.4"/>
    <row r="63" spans="1:16" x14ac:dyDescent="0.35">
      <c r="A63" s="67" t="s">
        <v>68</v>
      </c>
      <c r="B63" s="68"/>
      <c r="C63" s="68"/>
      <c r="D63" s="69"/>
    </row>
    <row r="64" spans="1:16" x14ac:dyDescent="0.35">
      <c r="A64" s="65" t="s">
        <v>0</v>
      </c>
      <c r="B64" s="64" t="s">
        <v>3</v>
      </c>
      <c r="C64" s="64" t="s">
        <v>8</v>
      </c>
      <c r="D64" s="66" t="s">
        <v>13</v>
      </c>
    </row>
    <row r="65" spans="1:4" x14ac:dyDescent="0.35">
      <c r="A65" s="45" t="s">
        <v>24</v>
      </c>
      <c r="B65" s="11">
        <f>_xlfn.XLOOKUP($A65,$A$2:$A$52,$D$2:$D$52,"Not Found",0)</f>
        <v>36209.630000000005</v>
      </c>
      <c r="C65" s="14">
        <f>_xlfn.XLOOKUP($A65,$A$2:$A$52,$I$2:$I$52,"Not Found",0)</f>
        <v>27292.159999999974</v>
      </c>
      <c r="D65" s="54">
        <f>_xlfn.XLOOKUP($A65,$A$2:$A$52,$N$2:$N$52,"Not Found",0)</f>
        <v>9181.0800000000163</v>
      </c>
    </row>
    <row r="66" spans="1:4" x14ac:dyDescent="0.35">
      <c r="A66" s="45" t="s">
        <v>25</v>
      </c>
      <c r="B66" s="11">
        <f t="shared" ref="B66:B70" si="12">_xlfn.XLOOKUP($A66,$A$2:$A$52,$D$2:$D$52,"Not Found",0)</f>
        <v>0</v>
      </c>
      <c r="C66" s="14">
        <f t="shared" ref="C66:C70" si="13">_xlfn.XLOOKUP($A66,$A$2:$A$52,$I$2:$I$52,"Not Found",0)</f>
        <v>0</v>
      </c>
      <c r="D66" s="54">
        <f t="shared" ref="D66:D70" si="14">_xlfn.XLOOKUP($A66,$A$2:$A$52,$N$2:$N$52,"Not Found",0)</f>
        <v>311228.08999999997</v>
      </c>
    </row>
    <row r="67" spans="1:4" x14ac:dyDescent="0.35">
      <c r="A67" s="45" t="s">
        <v>32</v>
      </c>
      <c r="B67" s="11">
        <f t="shared" si="12"/>
        <v>149396.10000000987</v>
      </c>
      <c r="C67" s="14">
        <f t="shared" si="13"/>
        <v>189254.06000000006</v>
      </c>
      <c r="D67" s="54">
        <f t="shared" si="14"/>
        <v>374962.91000000015</v>
      </c>
    </row>
    <row r="68" spans="1:4" x14ac:dyDescent="0.35">
      <c r="A68" s="45" t="s">
        <v>38</v>
      </c>
      <c r="B68" s="11">
        <f t="shared" si="12"/>
        <v>12230.810000000056</v>
      </c>
      <c r="C68" s="14">
        <f t="shared" si="13"/>
        <v>45485.580000000075</v>
      </c>
      <c r="D68" s="54">
        <f t="shared" si="14"/>
        <v>72.879999999888241</v>
      </c>
    </row>
    <row r="69" spans="1:4" x14ac:dyDescent="0.35">
      <c r="A69" s="45" t="s">
        <v>39</v>
      </c>
      <c r="B69" s="11">
        <f t="shared" si="12"/>
        <v>4950.4699999999721</v>
      </c>
      <c r="C69" s="14">
        <f t="shared" si="13"/>
        <v>8005.7900000010268</v>
      </c>
      <c r="D69" s="54">
        <f t="shared" si="14"/>
        <v>1724.9000000000233</v>
      </c>
    </row>
    <row r="70" spans="1:4" ht="15" thickBot="1" x14ac:dyDescent="0.4">
      <c r="A70" s="46" t="s">
        <v>55</v>
      </c>
      <c r="B70" s="21">
        <f t="shared" si="12"/>
        <v>184239.79000001028</v>
      </c>
      <c r="C70" s="28">
        <f t="shared" si="13"/>
        <v>133456.33000001032</v>
      </c>
      <c r="D70" s="58">
        <f t="shared" si="14"/>
        <v>82077.349999999627</v>
      </c>
    </row>
    <row r="71" spans="1:4" ht="15" thickBot="1" x14ac:dyDescent="0.4"/>
    <row r="72" spans="1:4" x14ac:dyDescent="0.35">
      <c r="A72" s="67" t="s">
        <v>69</v>
      </c>
      <c r="B72" s="68"/>
      <c r="C72" s="68"/>
      <c r="D72" s="69"/>
    </row>
    <row r="73" spans="1:4" x14ac:dyDescent="0.35">
      <c r="A73" s="65" t="s">
        <v>0</v>
      </c>
      <c r="B73" s="64" t="s">
        <v>3</v>
      </c>
      <c r="C73" s="64" t="s">
        <v>8</v>
      </c>
      <c r="D73" s="66" t="s">
        <v>13</v>
      </c>
    </row>
    <row r="74" spans="1:4" x14ac:dyDescent="0.35">
      <c r="A74" s="45" t="s">
        <v>24</v>
      </c>
      <c r="B74" s="11">
        <f>INDEX($D$2:$D$52,(MATCH($A74,$A$2:$A$52,0)))</f>
        <v>36209.630000000005</v>
      </c>
      <c r="C74" s="14">
        <f>INDEX($I$2:$I$52,MATCH(A74,$A$2:$A$52,0))</f>
        <v>27292.159999999974</v>
      </c>
      <c r="D74" s="54">
        <f>INDEX($N$2:$N$52,MATCH(A74,$A$2:$A$52,0))</f>
        <v>9181.0800000000163</v>
      </c>
    </row>
    <row r="75" spans="1:4" x14ac:dyDescent="0.35">
      <c r="A75" s="45" t="s">
        <v>25</v>
      </c>
      <c r="B75" s="11">
        <f t="shared" ref="B75:B79" si="15">INDEX($D$2:$D$52,(MATCH($A75,$A$2:$A$52,0)))</f>
        <v>0</v>
      </c>
      <c r="C75" s="14">
        <f t="shared" ref="C75:C79" si="16">INDEX($I$2:$I$52,MATCH(A75,$A$2:$A$52,0))</f>
        <v>0</v>
      </c>
      <c r="D75" s="54">
        <f t="shared" ref="D75:D79" si="17">INDEX($N$2:$N$52,MATCH(A75,$A$2:$A$52,0))</f>
        <v>311228.08999999997</v>
      </c>
    </row>
    <row r="76" spans="1:4" x14ac:dyDescent="0.35">
      <c r="A76" s="45" t="s">
        <v>32</v>
      </c>
      <c r="B76" s="11">
        <f t="shared" si="15"/>
        <v>149396.10000000987</v>
      </c>
      <c r="C76" s="14">
        <f t="shared" si="16"/>
        <v>189254.06000000006</v>
      </c>
      <c r="D76" s="54">
        <f t="shared" si="17"/>
        <v>374962.91000000015</v>
      </c>
    </row>
    <row r="77" spans="1:4" x14ac:dyDescent="0.35">
      <c r="A77" s="45" t="s">
        <v>38</v>
      </c>
      <c r="B77" s="11">
        <f t="shared" si="15"/>
        <v>12230.810000000056</v>
      </c>
      <c r="C77" s="14">
        <f t="shared" si="16"/>
        <v>45485.580000000075</v>
      </c>
      <c r="D77" s="54">
        <f t="shared" si="17"/>
        <v>72.879999999888241</v>
      </c>
    </row>
    <row r="78" spans="1:4" x14ac:dyDescent="0.35">
      <c r="A78" s="45" t="s">
        <v>39</v>
      </c>
      <c r="B78" s="11">
        <f t="shared" si="15"/>
        <v>4950.4699999999721</v>
      </c>
      <c r="C78" s="14">
        <f t="shared" si="16"/>
        <v>8005.7900000010268</v>
      </c>
      <c r="D78" s="54">
        <f t="shared" si="17"/>
        <v>1724.9000000000233</v>
      </c>
    </row>
    <row r="79" spans="1:4" ht="15" thickBot="1" x14ac:dyDescent="0.4">
      <c r="A79" s="46" t="s">
        <v>55</v>
      </c>
      <c r="B79" s="21">
        <f t="shared" si="15"/>
        <v>184239.79000001028</v>
      </c>
      <c r="C79" s="28">
        <f t="shared" si="16"/>
        <v>133456.33000001032</v>
      </c>
      <c r="D79" s="58">
        <f t="shared" si="17"/>
        <v>82077.349999999627</v>
      </c>
    </row>
    <row r="80" spans="1:4" ht="15" thickBot="1" x14ac:dyDescent="0.4"/>
    <row r="81" spans="1:7" x14ac:dyDescent="0.35">
      <c r="A81" s="74" t="s">
        <v>70</v>
      </c>
      <c r="B81" s="75"/>
      <c r="C81" s="76"/>
    </row>
    <row r="82" spans="1:7" x14ac:dyDescent="0.35">
      <c r="A82" s="65" t="s">
        <v>0</v>
      </c>
      <c r="B82" s="64"/>
      <c r="C82" s="66"/>
    </row>
    <row r="83" spans="1:7" x14ac:dyDescent="0.35">
      <c r="A83" s="45"/>
      <c r="B83" s="64" t="s">
        <v>71</v>
      </c>
      <c r="C83" s="66" t="s">
        <v>72</v>
      </c>
    </row>
    <row r="84" spans="1:7" x14ac:dyDescent="0.35">
      <c r="A84" s="45" t="s">
        <v>73</v>
      </c>
      <c r="B84" s="70"/>
      <c r="C84" s="71"/>
    </row>
    <row r="85" spans="1:7" x14ac:dyDescent="0.35">
      <c r="A85" s="45" t="s">
        <v>74</v>
      </c>
      <c r="B85" s="70"/>
      <c r="C85" s="71"/>
    </row>
    <row r="86" spans="1:7" ht="15" thickBot="1" x14ac:dyDescent="0.4">
      <c r="A86" s="46" t="s">
        <v>75</v>
      </c>
      <c r="B86" s="72"/>
      <c r="C86" s="73"/>
    </row>
    <row r="87" spans="1:7" ht="15" thickBot="1" x14ac:dyDescent="0.4"/>
    <row r="88" spans="1:7" x14ac:dyDescent="0.35">
      <c r="A88" s="74" t="s">
        <v>76</v>
      </c>
      <c r="B88" s="75"/>
      <c r="C88" s="75"/>
      <c r="D88" s="75"/>
      <c r="E88" s="75"/>
      <c r="F88" s="75"/>
      <c r="G88" s="76"/>
    </row>
    <row r="89" spans="1:7" x14ac:dyDescent="0.35">
      <c r="A89" s="78" t="s">
        <v>77</v>
      </c>
      <c r="B89" s="77">
        <v>1</v>
      </c>
      <c r="C89" s="77"/>
      <c r="D89" s="77">
        <v>2</v>
      </c>
      <c r="E89" s="77"/>
      <c r="F89" s="77">
        <v>3</v>
      </c>
      <c r="G89" s="79"/>
    </row>
    <row r="90" spans="1:7" x14ac:dyDescent="0.35">
      <c r="A90" s="65"/>
      <c r="B90" s="82" t="s">
        <v>0</v>
      </c>
      <c r="C90" s="82" t="s">
        <v>78</v>
      </c>
      <c r="D90" s="82" t="s">
        <v>0</v>
      </c>
      <c r="E90" s="82" t="s">
        <v>78</v>
      </c>
      <c r="F90" s="82" t="s">
        <v>0</v>
      </c>
      <c r="G90" s="83" t="s">
        <v>78</v>
      </c>
    </row>
    <row r="91" spans="1:7" x14ac:dyDescent="0.35">
      <c r="A91" s="45" t="s">
        <v>73</v>
      </c>
      <c r="B91" s="8"/>
      <c r="C91" s="9"/>
      <c r="D91" s="8"/>
      <c r="E91" s="9"/>
      <c r="F91" s="8"/>
      <c r="G91" s="80"/>
    </row>
    <row r="92" spans="1:7" x14ac:dyDescent="0.35">
      <c r="A92" s="45" t="s">
        <v>74</v>
      </c>
      <c r="B92" s="8"/>
      <c r="C92" s="9"/>
      <c r="D92" s="8"/>
      <c r="E92" s="9"/>
      <c r="F92" s="8"/>
      <c r="G92" s="80"/>
    </row>
    <row r="93" spans="1:7" ht="15" thickBot="1" x14ac:dyDescent="0.4">
      <c r="A93" s="46" t="s">
        <v>75</v>
      </c>
      <c r="B93" s="47"/>
      <c r="C93" s="48"/>
      <c r="D93" s="47"/>
      <c r="E93" s="48"/>
      <c r="F93" s="47"/>
      <c r="G93" s="81"/>
    </row>
    <row r="94" spans="1:7" ht="15" thickBot="1" x14ac:dyDescent="0.4"/>
    <row r="95" spans="1:7" x14ac:dyDescent="0.35">
      <c r="A95" s="74" t="s">
        <v>79</v>
      </c>
      <c r="B95" s="75"/>
      <c r="C95" s="75"/>
      <c r="D95" s="75"/>
      <c r="E95" s="75"/>
      <c r="F95" s="75"/>
      <c r="G95" s="76"/>
    </row>
    <row r="96" spans="1:7" x14ac:dyDescent="0.35">
      <c r="A96" s="78" t="s">
        <v>77</v>
      </c>
      <c r="B96" s="77">
        <v>1</v>
      </c>
      <c r="C96" s="77"/>
      <c r="D96" s="77">
        <v>2</v>
      </c>
      <c r="E96" s="77"/>
      <c r="F96" s="77">
        <v>3</v>
      </c>
      <c r="G96" s="79"/>
    </row>
    <row r="97" spans="1:9" x14ac:dyDescent="0.35">
      <c r="A97" s="65"/>
      <c r="B97" s="82" t="s">
        <v>0</v>
      </c>
      <c r="C97" s="82" t="s">
        <v>78</v>
      </c>
      <c r="D97" s="82" t="s">
        <v>0</v>
      </c>
      <c r="E97" s="82" t="s">
        <v>78</v>
      </c>
      <c r="F97" s="82" t="s">
        <v>0</v>
      </c>
      <c r="G97" s="83" t="s">
        <v>78</v>
      </c>
    </row>
    <row r="98" spans="1:9" x14ac:dyDescent="0.35">
      <c r="A98" s="45" t="s">
        <v>73</v>
      </c>
      <c r="B98" s="8"/>
      <c r="C98" s="9"/>
      <c r="D98" s="8"/>
      <c r="E98" s="9"/>
      <c r="F98" s="8"/>
      <c r="G98" s="80"/>
      <c r="I98" s="3"/>
    </row>
    <row r="99" spans="1:9" x14ac:dyDescent="0.35">
      <c r="A99" s="45" t="s">
        <v>74</v>
      </c>
      <c r="B99" s="8"/>
      <c r="C99" s="9"/>
      <c r="D99" s="8"/>
      <c r="E99" s="9"/>
      <c r="F99" s="8"/>
      <c r="G99" s="80"/>
      <c r="I99" s="3"/>
    </row>
    <row r="100" spans="1:9" ht="15" thickBot="1" x14ac:dyDescent="0.4">
      <c r="A100" s="46" t="s">
        <v>75</v>
      </c>
      <c r="B100" s="47"/>
      <c r="C100" s="48"/>
      <c r="D100" s="47"/>
      <c r="E100" s="48"/>
      <c r="F100" s="47"/>
      <c r="G100" s="81"/>
      <c r="I100" s="3"/>
    </row>
  </sheetData>
  <dataValidations count="2">
    <dataValidation type="list" allowBlank="1" showInputMessage="1" showErrorMessage="1" sqref="A83" xr:uid="{0ECE0BAD-DC74-4E7B-8842-0609702F3664}">
      <formula1>$A$2:$A$52</formula1>
    </dataValidation>
    <dataValidation allowBlank="1" showInputMessage="1" showErrorMessage="1" sqref="B82:B83" xr:uid="{1248789C-8354-428B-8B98-C97B02054C67}"/>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99AC6-F6B8-4A26-96BE-D02EE21B4B6C}">
  <dimension ref="A1:B10"/>
  <sheetViews>
    <sheetView workbookViewId="0">
      <selection activeCell="B14" sqref="B14"/>
    </sheetView>
  </sheetViews>
  <sheetFormatPr defaultRowHeight="14.5" x14ac:dyDescent="0.35"/>
  <cols>
    <col min="1" max="1" width="12.81640625" bestFit="1" customWidth="1"/>
    <col min="2" max="2" width="52.7265625" bestFit="1" customWidth="1"/>
  </cols>
  <sheetData>
    <row r="1" spans="1:2" x14ac:dyDescent="0.35">
      <c r="A1" s="1" t="s">
        <v>0</v>
      </c>
      <c r="B1" s="2" t="s">
        <v>80</v>
      </c>
    </row>
    <row r="2" spans="1:2" x14ac:dyDescent="0.35">
      <c r="A2" s="1" t="s">
        <v>1</v>
      </c>
      <c r="B2" s="2" t="s">
        <v>81</v>
      </c>
    </row>
    <row r="3" spans="1:2" x14ac:dyDescent="0.35">
      <c r="A3" s="1" t="s">
        <v>2</v>
      </c>
      <c r="B3" s="2" t="s">
        <v>82</v>
      </c>
    </row>
    <row r="4" spans="1:2" x14ac:dyDescent="0.35">
      <c r="A4" s="1" t="s">
        <v>3</v>
      </c>
      <c r="B4" s="2" t="s">
        <v>83</v>
      </c>
    </row>
    <row r="5" spans="1:2" x14ac:dyDescent="0.35">
      <c r="A5" s="1" t="s">
        <v>6</v>
      </c>
      <c r="B5" s="2" t="s">
        <v>84</v>
      </c>
    </row>
    <row r="6" spans="1:2" x14ac:dyDescent="0.35">
      <c r="A6" s="1" t="s">
        <v>7</v>
      </c>
      <c r="B6" s="2" t="s">
        <v>85</v>
      </c>
    </row>
    <row r="7" spans="1:2" x14ac:dyDescent="0.35">
      <c r="A7" s="1" t="s">
        <v>8</v>
      </c>
      <c r="B7" s="2" t="s">
        <v>86</v>
      </c>
    </row>
    <row r="8" spans="1:2" x14ac:dyDescent="0.35">
      <c r="A8" s="1" t="s">
        <v>11</v>
      </c>
      <c r="B8" s="2" t="s">
        <v>87</v>
      </c>
    </row>
    <row r="9" spans="1:2" x14ac:dyDescent="0.35">
      <c r="A9" s="1" t="s">
        <v>12</v>
      </c>
      <c r="B9" s="2" t="s">
        <v>88</v>
      </c>
    </row>
    <row r="10" spans="1:2" x14ac:dyDescent="0.35">
      <c r="A10" s="1" t="s">
        <v>13</v>
      </c>
      <c r="B10" s="2"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metro_budget</vt:lpstr>
      <vt:lpstr>data_dictionary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Janvi Mehendale</cp:lastModifiedBy>
  <cp:revision/>
  <dcterms:created xsi:type="dcterms:W3CDTF">2020-02-26T17:00:38Z</dcterms:created>
  <dcterms:modified xsi:type="dcterms:W3CDTF">2025-09-17T01:00:30Z</dcterms:modified>
  <cp:category/>
  <cp:contentStatus/>
</cp:coreProperties>
</file>