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64\Documents\NSS_Data_Analytics\Projects\budget_lookups-Brf0001\"/>
    </mc:Choice>
  </mc:AlternateContent>
  <xr:revisionPtr revIDLastSave="0" documentId="13_ncr:1_{594992C4-4A7D-49A2-8C88-BCB2A3656ED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C84" i="1"/>
  <c r="B85" i="1"/>
  <c r="B84" i="1"/>
  <c r="D79" i="1"/>
  <c r="D78" i="1"/>
  <c r="D77" i="1"/>
  <c r="D76" i="1"/>
  <c r="D75" i="1"/>
  <c r="D67" i="1"/>
  <c r="O30" i="1"/>
  <c r="O31" i="1"/>
  <c r="O32" i="1"/>
  <c r="O4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D60" i="1" s="1"/>
  <c r="N26" i="1"/>
  <c r="O26" i="1" s="1"/>
  <c r="N27" i="1"/>
  <c r="O27" i="1" s="1"/>
  <c r="P27" i="1" s="1"/>
  <c r="N28" i="1"/>
  <c r="O28" i="1" s="1"/>
  <c r="N29" i="1"/>
  <c r="O29" i="1" s="1"/>
  <c r="N30" i="1"/>
  <c r="N31" i="1"/>
  <c r="N32" i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0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N51" i="1"/>
  <c r="O51" i="1" s="1"/>
  <c r="N52" i="1"/>
  <c r="O52" i="1" s="1"/>
  <c r="N2" i="1"/>
  <c r="O2" i="1" s="1"/>
  <c r="J36" i="1"/>
  <c r="J37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65" i="1" s="1"/>
  <c r="I11" i="1"/>
  <c r="C66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67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68" i="1" s="1"/>
  <c r="I25" i="1"/>
  <c r="C69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K35" i="1" s="1"/>
  <c r="I36" i="1"/>
  <c r="I37" i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B7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B7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9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C61" i="1" l="1"/>
  <c r="J25" i="1"/>
  <c r="C60" i="1"/>
  <c r="C59" i="1"/>
  <c r="B65" i="1"/>
  <c r="D65" i="1"/>
  <c r="B74" i="1"/>
  <c r="J24" i="1"/>
  <c r="C78" i="1"/>
  <c r="C77" i="1"/>
  <c r="C56" i="1"/>
  <c r="E18" i="1"/>
  <c r="D69" i="1"/>
  <c r="D68" i="1"/>
  <c r="C58" i="1"/>
  <c r="D66" i="1"/>
  <c r="D56" i="1"/>
  <c r="C74" i="1"/>
  <c r="O18" i="1"/>
  <c r="B69" i="1"/>
  <c r="C79" i="1"/>
  <c r="B68" i="1"/>
  <c r="B67" i="1"/>
  <c r="B66" i="1"/>
  <c r="C76" i="1"/>
  <c r="B56" i="1"/>
  <c r="D74" i="1"/>
  <c r="E41" i="1"/>
  <c r="O41" i="1"/>
  <c r="J10" i="1"/>
  <c r="C57" i="1"/>
  <c r="C75" i="1"/>
  <c r="B61" i="1"/>
  <c r="D61" i="1"/>
  <c r="J18" i="1"/>
  <c r="B60" i="1"/>
  <c r="E11" i="1"/>
  <c r="J41" i="1"/>
  <c r="O11" i="1"/>
  <c r="B59" i="1"/>
  <c r="D59" i="1"/>
  <c r="B77" i="1"/>
  <c r="B70" i="1"/>
  <c r="J11" i="1"/>
  <c r="O25" i="1"/>
  <c r="B78" i="1"/>
  <c r="B58" i="1"/>
  <c r="D58" i="1"/>
  <c r="B57" i="1"/>
  <c r="D57" i="1"/>
  <c r="F51" i="1" l="1"/>
  <c r="K51" i="1"/>
  <c r="P6" i="1"/>
  <c r="F10" i="1"/>
  <c r="F15" i="1"/>
  <c r="F29" i="1"/>
  <c r="F47" i="1"/>
  <c r="F41" i="1"/>
  <c r="F12" i="1"/>
  <c r="F2" i="1"/>
  <c r="F14" i="1"/>
  <c r="F6" i="1"/>
  <c r="F25" i="1"/>
  <c r="F44" i="1"/>
  <c r="F3" i="1"/>
  <c r="F21" i="1"/>
  <c r="F38" i="1"/>
  <c r="F33" i="1"/>
  <c r="F45" i="1"/>
  <c r="K22" i="1"/>
  <c r="K30" i="1"/>
  <c r="P4" i="1"/>
  <c r="P38" i="1"/>
  <c r="P26" i="1"/>
  <c r="P46" i="1"/>
  <c r="P19" i="1"/>
  <c r="P22" i="1"/>
  <c r="P33" i="1"/>
  <c r="P37" i="1"/>
  <c r="P31" i="1"/>
  <c r="P21" i="1"/>
  <c r="P18" i="1"/>
  <c r="P17" i="1"/>
  <c r="P20" i="1"/>
  <c r="P47" i="1"/>
  <c r="P8" i="1"/>
  <c r="P5" i="1"/>
  <c r="P23" i="1"/>
  <c r="P52" i="1"/>
  <c r="P28" i="1"/>
  <c r="P9" i="1"/>
  <c r="P32" i="1"/>
  <c r="P40" i="1"/>
  <c r="P51" i="1"/>
  <c r="P50" i="1"/>
  <c r="P16" i="1"/>
  <c r="P39" i="1"/>
  <c r="P15" i="1"/>
  <c r="P45" i="1"/>
  <c r="P44" i="1"/>
  <c r="P3" i="1"/>
  <c r="P48" i="1"/>
  <c r="P14" i="1"/>
  <c r="P24" i="1"/>
  <c r="P7" i="1"/>
  <c r="P13" i="1"/>
  <c r="P30" i="1"/>
  <c r="P12" i="1"/>
  <c r="P34" i="1"/>
  <c r="K42" i="1"/>
  <c r="K41" i="1"/>
  <c r="K19" i="1"/>
  <c r="K18" i="1"/>
  <c r="K6" i="1"/>
  <c r="K49" i="1"/>
  <c r="K52" i="1"/>
  <c r="K48" i="1"/>
  <c r="K12" i="1"/>
  <c r="K36" i="1"/>
  <c r="K46" i="1"/>
  <c r="K16" i="1"/>
  <c r="K33" i="1"/>
  <c r="K38" i="1"/>
  <c r="K21" i="1"/>
  <c r="K2" i="1"/>
  <c r="K47" i="1"/>
  <c r="K14" i="1"/>
  <c r="K50" i="1"/>
  <c r="K13" i="1"/>
  <c r="K9" i="1"/>
  <c r="K23" i="1"/>
  <c r="K3" i="1"/>
  <c r="K26" i="1"/>
  <c r="K24" i="1"/>
  <c r="K44" i="1"/>
  <c r="K29" i="1"/>
  <c r="K37" i="1"/>
  <c r="K32" i="1"/>
  <c r="K17" i="1"/>
  <c r="K25" i="1"/>
  <c r="K20" i="1"/>
  <c r="K8" i="1"/>
  <c r="K40" i="1"/>
  <c r="K43" i="1"/>
  <c r="K28" i="1"/>
  <c r="K5" i="1"/>
  <c r="K34" i="1"/>
  <c r="K31" i="1"/>
  <c r="P41" i="1"/>
  <c r="K45" i="1"/>
  <c r="K10" i="1"/>
  <c r="P25" i="1"/>
  <c r="P42" i="1"/>
  <c r="K4" i="1"/>
  <c r="P43" i="1"/>
  <c r="P11" i="1"/>
  <c r="P36" i="1"/>
  <c r="K15" i="1"/>
  <c r="P29" i="1"/>
  <c r="K39" i="1"/>
  <c r="P2" i="1"/>
  <c r="P10" i="1"/>
  <c r="K7" i="1"/>
  <c r="K11" i="1"/>
  <c r="F46" i="1"/>
  <c r="F18" i="1"/>
  <c r="F22" i="1"/>
  <c r="F11" i="1"/>
  <c r="F26" i="1"/>
  <c r="F36" i="1"/>
  <c r="F30" i="1"/>
  <c r="F5" i="1"/>
  <c r="F50" i="1"/>
  <c r="F42" i="1"/>
  <c r="F23" i="1"/>
  <c r="F16" i="1"/>
  <c r="F19" i="1"/>
  <c r="F24" i="1"/>
  <c r="F28" i="1"/>
  <c r="F31" i="1"/>
  <c r="F48" i="1"/>
  <c r="F39" i="1"/>
  <c r="F40" i="1"/>
  <c r="F43" i="1"/>
  <c r="F13" i="1"/>
  <c r="F52" i="1"/>
  <c r="F8" i="1"/>
  <c r="F37" i="1"/>
  <c r="F7" i="1"/>
  <c r="F9" i="1"/>
  <c r="F20" i="1"/>
  <c r="F17" i="1"/>
  <c r="F32" i="1"/>
  <c r="F49" i="1"/>
  <c r="F34" i="1"/>
  <c r="F4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<sst xmlns="http://schemas.openxmlformats.org/spreadsheetml/2006/main" count="150" uniqueCount="90">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</sst>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C87" sqref="C8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IFERROR(C2-B2,"No budget")</f>
        <v>-15396420.870000005</v>
      </c>
      <c r="E2" s="5">
        <f>IFERROR(D2/B2,"No budget")</f>
        <v>-4.3170750765267295E-2</v>
      </c>
      <c r="F2">
        <f>IFERROR(RANK(E2,$E$2:$E$52,0),"No Budget")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IFERROR(I2/G2,"No budget")</f>
        <v>-9.4972027086493035E-2</v>
      </c>
      <c r="K2">
        <f>IFERROR(_xlfn.RANK.EQ(J2,$J$2:$J$52,0),"No Budget")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IFERROR(N2/L2,"No budget")</f>
        <v>-5.6484362894991494E-2</v>
      </c>
      <c r="P2">
        <f>IFERROR(_xlfn.RANK.EQ(O2,$O$2:$O$52,0),"No Budget")</f>
        <v>35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IFERROR(C3-B3,"No budget")</f>
        <v>-7585.4099999999744</v>
      </c>
      <c r="E3" s="5">
        <f t="shared" ref="E3:E52" si="1">IFERROR(D3/B3,"No budget")</f>
        <v>-2.3069981751824741E-2</v>
      </c>
      <c r="F3">
        <f t="shared" ref="F3:F52" si="2">IFERROR(RANK(E3,$E$2:$E$52,0),"No Budget")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IFERROR(I3/G3,"No budget")</f>
        <v>-6.6804928315415249E-2</v>
      </c>
      <c r="K3">
        <f t="shared" ref="K3:K52" si="5">IFERROR(_xlfn.RANK.EQ(J3,$J$2:$J$52,0),"No Budget")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IFERROR(N3/L3,"No budget")</f>
        <v>-1.3540749922529313E-3</v>
      </c>
      <c r="P3">
        <f t="shared" ref="P3:P52" si="8">IFERROR(_xlfn.RANK.EQ(O3,$O$2:$O$52,0),"No Budget")</f>
        <v>12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str">
        <f t="shared" si="2"/>
        <v>No Budget</v>
      </c>
      <c r="G11">
        <v>0</v>
      </c>
      <c r="H11">
        <v>0</v>
      </c>
      <c r="I11">
        <f t="shared" si="3"/>
        <v>0</v>
      </c>
      <c r="J11" s="5" t="str">
        <f t="shared" si="4"/>
        <v>No budget</v>
      </c>
      <c r="K11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str">
        <f t="shared" si="2"/>
        <v>No Budget</v>
      </c>
      <c r="G27">
        <v>0</v>
      </c>
      <c r="H27">
        <v>0</v>
      </c>
      <c r="I27">
        <f t="shared" si="3"/>
        <v>0</v>
      </c>
      <c r="J27" s="5" t="str">
        <f t="shared" si="4"/>
        <v>No budget</v>
      </c>
      <c r="K27" t="str">
        <f t="shared" si="5"/>
        <v>No Budget</v>
      </c>
      <c r="L27">
        <v>0</v>
      </c>
      <c r="M27">
        <v>0</v>
      </c>
      <c r="N27">
        <f t="shared" si="6"/>
        <v>0</v>
      </c>
      <c r="O27" s="5" t="str">
        <f t="shared" si="7"/>
        <v>No budget</v>
      </c>
      <c r="P27" t="str">
        <f t="shared" si="8"/>
        <v>No Budget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str">
        <f t="shared" si="2"/>
        <v>No Budget</v>
      </c>
      <c r="G35">
        <v>0</v>
      </c>
      <c r="H35">
        <v>0</v>
      </c>
      <c r="I35">
        <f t="shared" si="3"/>
        <v>0</v>
      </c>
      <c r="J35" s="5" t="str">
        <f t="shared" si="4"/>
        <v>No budget</v>
      </c>
      <c r="K35" t="str">
        <f t="shared" si="5"/>
        <v>No Budget</v>
      </c>
      <c r="L35">
        <v>0</v>
      </c>
      <c r="M35">
        <v>0</v>
      </c>
      <c r="N35">
        <f t="shared" si="6"/>
        <v>0</v>
      </c>
      <c r="O35" s="5" t="str">
        <f t="shared" si="7"/>
        <v>No budget</v>
      </c>
      <c r="P35" t="str">
        <f t="shared" si="8"/>
        <v>No Budget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No budget</v>
      </c>
      <c r="P49" t="str">
        <f t="shared" si="8"/>
        <v>No Budget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VLOOKUP(A56,$A$1:$F$52,4,FALSE)</f>
        <v>-36209.630000000005</v>
      </c>
      <c r="C56">
        <f>VLOOKUP(A56,$A$1:$K$52,9,FALSE)</f>
        <v>-27292.159999999974</v>
      </c>
      <c r="D56">
        <f>VLOOKUP(A56,$A$1:$P$52,14,FALSE)</f>
        <v>-9181.0800000000163</v>
      </c>
    </row>
    <row r="57" spans="1:16" x14ac:dyDescent="0.3">
      <c r="A57" t="s">
        <v>25</v>
      </c>
      <c r="B57">
        <f t="shared" ref="B57:B61" si="9">VLOOKUP(A57,$A$1:$F$52,4,FALSE)</f>
        <v>0</v>
      </c>
      <c r="C57">
        <f t="shared" ref="C57:C61" si="10">VLOOKUP(A57,$A$1:$K$52,9,FALSE)</f>
        <v>0</v>
      </c>
      <c r="D57">
        <f t="shared" ref="D57:D61" si="11">VLOOKUP(A57,$A$1:$P$52,14,FALSE)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</row>
    <row r="66" spans="1:4" x14ac:dyDescent="0.3">
      <c r="A66" t="s">
        <v>25</v>
      </c>
      <c r="B66">
        <f t="shared" ref="B66:B70" si="12">_xlfn.XLOOKUP(A66,$A$1:$A$52,$D$1:$D$52)</f>
        <v>0</v>
      </c>
      <c r="C66">
        <f t="shared" ref="C66:C70" si="13">_xlfn.XLOOKUP(A66,$A$1:$A$52,$I$1:$I$52)</f>
        <v>0</v>
      </c>
      <c r="D66">
        <f t="shared" ref="D66:D70" si="14">_xlfn.XLOOKUP(A66,$A$1:$A$52,$N$1:$N$52)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INDEX($A$1:$F$52,MATCH(A74,$A$1:$A$52,0),4)</f>
        <v>-36209.630000000005</v>
      </c>
      <c r="C74">
        <f>INDEX($A$1:$K$52,MATCH(A74,$A$1:$A$52,0),9)</f>
        <v>-27292.159999999974</v>
      </c>
      <c r="D74">
        <f>INDEX($A$1:$P$52,MATCH(A74,$A$1:$A$52,0),14)</f>
        <v>-9181.0800000000163</v>
      </c>
    </row>
    <row r="75" spans="1:4" x14ac:dyDescent="0.3">
      <c r="A75" t="s">
        <v>25</v>
      </c>
      <c r="B75">
        <f t="shared" ref="B75:B79" si="15">INDEX($A$1:$F$52,MATCH(A75,$A$1:$A$52,0),4)</f>
        <v>0</v>
      </c>
      <c r="C75">
        <f t="shared" ref="C75:C79" si="16">INDEX($A$1:$K$52,MATCH(A75,$A$1:$A$52,0),9)</f>
        <v>0</v>
      </c>
      <c r="D75">
        <f t="shared" ref="D75:D79" si="17">INDEX($A$1:$P$52,MATCH(A75,$A$1:$A$52,0),14)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INDEX($A$2:$P$52,MATCH($B$87,$A$2:$A$52,0),2)</f>
        <v>443300</v>
      </c>
      <c r="C84" s="6">
        <f>INDEX($A$2:$P$52,MATCH($B$87,$A$2:$A$52,0),3)</f>
        <v>407090.37</v>
      </c>
    </row>
    <row r="85" spans="1:7" x14ac:dyDescent="0.3">
      <c r="A85" t="s">
        <v>74</v>
      </c>
      <c r="B85" s="6">
        <f>INDEX($A$2:$P$52,MATCH($B$87,$A$2:$A$52,0),7)</f>
        <v>495200</v>
      </c>
      <c r="C85" s="6">
        <f>INDEX($A$2:$P$52,MATCH($B$87,$A$2:$A$52,0),8)</f>
        <v>467907.84000000003</v>
      </c>
    </row>
    <row r="86" spans="1:7" x14ac:dyDescent="0.3">
      <c r="A86" t="s">
        <v>75</v>
      </c>
      <c r="B86" s="6">
        <f>INDEX($A$2:$P$52,MATCH($B$87,$A$2:$A$52,0),12)</f>
        <v>487500</v>
      </c>
      <c r="C86" s="6">
        <f>INDEX($A$2:$P$52,MATCH($B$87,$A$2:$A$52,0),13)</f>
        <v>478318.92</v>
      </c>
    </row>
    <row r="87" spans="1:7" x14ac:dyDescent="0.3">
      <c r="B87" t="s">
        <v>24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French</cp:lastModifiedBy>
  <cp:revision/>
  <dcterms:created xsi:type="dcterms:W3CDTF">2020-02-26T17:00:38Z</dcterms:created>
  <dcterms:modified xsi:type="dcterms:W3CDTF">2023-01-25T03:22:32Z</dcterms:modified>
  <cp:category/>
  <cp:contentStatus/>
</cp:coreProperties>
</file>