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ytrieon Dean\Documents\DA8\Projects\budget_lookups-arkdd\"/>
    </mc:Choice>
  </mc:AlternateContent>
  <xr:revisionPtr revIDLastSave="0" documentId="13_ncr:1_{925F9485-5DE2-428C-AC9E-A89C683FEE4E}" xr6:coauthVersionLast="47" xr6:coauthVersionMax="47" xr10:uidLastSave="{00000000-0000-0000-0000-000000000000}"/>
  <bookViews>
    <workbookView xWindow="-120" yWindow="-120" windowWidth="29040" windowHeight="15480" xr2:uid="{00000000-000D-0000-FFFF-FFFF00000000}"/>
  </bookViews>
  <sheets>
    <sheet name="metro_budget" sheetId="1" r:id="rId1"/>
    <sheet name="data_dictionary" sheetId="2" r:id="rId2"/>
  </sheets>
  <definedNames>
    <definedName name="_xlnm._FilterDatabase" localSheetId="0" hidden="1">metro_budget!$A$1:$T$1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6" i="1" l="1"/>
  <c r="B86" i="1"/>
  <c r="C85" i="1"/>
  <c r="B85" i="1"/>
  <c r="C74" i="1"/>
  <c r="C84" i="1"/>
  <c r="B84" i="1"/>
  <c r="B74" i="1"/>
  <c r="D75" i="1"/>
  <c r="D76" i="1"/>
  <c r="D77" i="1"/>
  <c r="D78" i="1"/>
  <c r="D79" i="1"/>
  <c r="D74" i="1"/>
  <c r="B66" i="1" a="1"/>
  <c r="B66" i="1"/>
  <c r="B67" i="1" a="1"/>
  <c r="B67" i="1"/>
  <c r="B68" i="1" a="1"/>
  <c r="B68" i="1"/>
  <c r="B69" i="1" a="1"/>
  <c r="B69" i="1"/>
  <c r="B70" i="1" a="1"/>
  <c r="B70" i="1"/>
  <c r="B65" i="1" a="1"/>
  <c r="B65" i="1"/>
  <c r="C75" i="1"/>
  <c r="C76" i="1"/>
  <c r="C77" i="1"/>
  <c r="C78" i="1"/>
  <c r="C79" i="1"/>
  <c r="B75" i="1"/>
  <c r="B76" i="1"/>
  <c r="B77" i="1"/>
  <c r="B78" i="1"/>
  <c r="B79" i="1"/>
  <c r="D66" i="1"/>
  <c r="D67" i="1"/>
  <c r="D68" i="1"/>
  <c r="D69" i="1"/>
  <c r="D70" i="1"/>
  <c r="D65" i="1"/>
  <c r="C66" i="1"/>
  <c r="C67" i="1"/>
  <c r="C68" i="1"/>
  <c r="C69" i="1"/>
  <c r="C70" i="1"/>
  <c r="C65" i="1"/>
  <c r="B56" i="1"/>
  <c r="D57" i="1"/>
  <c r="D58" i="1"/>
  <c r="D59" i="1"/>
  <c r="D60" i="1"/>
  <c r="D61" i="1"/>
  <c r="D56" i="1"/>
  <c r="C57" i="1"/>
  <c r="C58" i="1"/>
  <c r="C59" i="1"/>
  <c r="C60" i="1"/>
  <c r="C61" i="1"/>
  <c r="C56" i="1"/>
  <c r="B57" i="1"/>
  <c r="B58" i="1"/>
  <c r="B59" i="1"/>
  <c r="B60" i="1"/>
  <c r="B61" i="1"/>
  <c r="R38" i="1"/>
  <c r="S38" i="1" s="1"/>
  <c r="R26" i="1"/>
  <c r="S26" i="1" s="1"/>
  <c r="R23" i="1"/>
  <c r="S23" i="1" s="1"/>
  <c r="R40" i="1"/>
  <c r="S40" i="1" s="1"/>
  <c r="R5" i="1"/>
  <c r="S5" i="1" s="1"/>
  <c r="R3" i="1"/>
  <c r="S3" i="1" s="1"/>
  <c r="R10" i="1"/>
  <c r="S10" i="1" s="1"/>
  <c r="R30" i="1"/>
  <c r="S30" i="1" s="1"/>
  <c r="R2" i="1"/>
  <c r="S2" i="1" s="1"/>
  <c r="R11" i="1"/>
  <c r="S11" i="1" s="1"/>
  <c r="R28" i="1"/>
  <c r="S28" i="1" s="1"/>
  <c r="R20" i="1"/>
  <c r="S20" i="1" s="1"/>
  <c r="R29" i="1"/>
  <c r="S29" i="1" s="1"/>
  <c r="R44" i="1"/>
  <c r="S44" i="1" s="1"/>
  <c r="R12" i="1"/>
  <c r="S12" i="1" s="1"/>
  <c r="R4" i="1"/>
  <c r="S4" i="1" s="1"/>
  <c r="R13" i="1"/>
  <c r="S13" i="1" s="1"/>
  <c r="R47" i="1"/>
  <c r="S47" i="1" s="1"/>
  <c r="R22" i="1"/>
  <c r="S22" i="1" s="1"/>
  <c r="R43" i="1"/>
  <c r="S43" i="1" s="1"/>
  <c r="R27" i="1"/>
  <c r="S27" i="1" s="1"/>
  <c r="R42" i="1"/>
  <c r="S42" i="1" s="1"/>
  <c r="R36" i="1"/>
  <c r="S36" i="1" s="1"/>
  <c r="R14" i="1"/>
  <c r="S14" i="1" s="1"/>
  <c r="R49" i="1"/>
  <c r="S49" i="1" s="1"/>
  <c r="R8" i="1"/>
  <c r="S8" i="1" s="1"/>
  <c r="R45" i="1"/>
  <c r="S45" i="1" s="1"/>
  <c r="R37" i="1"/>
  <c r="S37" i="1" s="1"/>
  <c r="R21" i="1"/>
  <c r="S21" i="1" s="1"/>
  <c r="R24" i="1"/>
  <c r="S24" i="1" s="1"/>
  <c r="R35" i="1"/>
  <c r="S35" i="1" s="1"/>
  <c r="R25" i="1"/>
  <c r="S25" i="1" s="1"/>
  <c r="R50" i="1"/>
  <c r="S50" i="1" s="1"/>
  <c r="R6" i="1"/>
  <c r="S6" i="1" s="1"/>
  <c r="R9" i="1"/>
  <c r="S9" i="1" s="1"/>
  <c r="R41" i="1"/>
  <c r="S41" i="1" s="1"/>
  <c r="R18" i="1"/>
  <c r="S18" i="1" s="1"/>
  <c r="R32" i="1"/>
  <c r="S32" i="1" s="1"/>
  <c r="R31" i="1"/>
  <c r="S31" i="1" s="1"/>
  <c r="R48" i="1"/>
  <c r="S48" i="1" s="1"/>
  <c r="R19" i="1"/>
  <c r="S19" i="1" s="1"/>
  <c r="R46" i="1"/>
  <c r="S46" i="1" s="1"/>
  <c r="R33" i="1"/>
  <c r="S33" i="1" s="1"/>
  <c r="R17" i="1"/>
  <c r="S17" i="1" s="1"/>
  <c r="R39" i="1"/>
  <c r="S39" i="1" s="1"/>
  <c r="R16" i="1"/>
  <c r="S16" i="1" s="1"/>
  <c r="R51" i="1"/>
  <c r="S51" i="1" s="1"/>
  <c r="R52" i="1"/>
  <c r="S52" i="1" s="1"/>
  <c r="R34" i="1"/>
  <c r="S34" i="1" s="1"/>
  <c r="R7" i="1"/>
  <c r="S7" i="1" s="1"/>
  <c r="R15" i="1"/>
  <c r="S15" i="1" s="1"/>
  <c r="T15" i="1" s="1"/>
  <c r="K15" i="1"/>
  <c r="L15" i="1" s="1"/>
  <c r="K37" i="1"/>
  <c r="L37" i="1" s="1"/>
  <c r="K6" i="1"/>
  <c r="L6" i="1" s="1"/>
  <c r="K45" i="1"/>
  <c r="L45" i="1" s="1"/>
  <c r="K9" i="1"/>
  <c r="L9" i="1" s="1"/>
  <c r="K5" i="1"/>
  <c r="L5" i="1" s="1"/>
  <c r="K8" i="1"/>
  <c r="L8" i="1" s="1"/>
  <c r="K18" i="1"/>
  <c r="L18" i="1" s="1"/>
  <c r="K49" i="1"/>
  <c r="L49" i="1" s="1"/>
  <c r="K7" i="1"/>
  <c r="L7" i="1" s="1"/>
  <c r="K19" i="1"/>
  <c r="L19" i="1" s="1"/>
  <c r="K41" i="1"/>
  <c r="L41" i="1" s="1"/>
  <c r="K25" i="1"/>
  <c r="L25" i="1" s="1"/>
  <c r="K47" i="1"/>
  <c r="L47" i="1" s="1"/>
  <c r="K26" i="1"/>
  <c r="L26" i="1" s="1"/>
  <c r="K16" i="1"/>
  <c r="L16" i="1" s="1"/>
  <c r="K13" i="1"/>
  <c r="L13" i="1" s="1"/>
  <c r="K48" i="1"/>
  <c r="L48" i="1" s="1"/>
  <c r="K12" i="1"/>
  <c r="L12" i="1" s="1"/>
  <c r="K39" i="1"/>
  <c r="L39" i="1" s="1"/>
  <c r="K27" i="1"/>
  <c r="L27" i="1" s="1"/>
  <c r="K29" i="1"/>
  <c r="L29" i="1" s="1"/>
  <c r="K38" i="1"/>
  <c r="L38" i="1" s="1"/>
  <c r="K17" i="1"/>
  <c r="L17" i="1" s="1"/>
  <c r="K50" i="1"/>
  <c r="L50" i="1" s="1"/>
  <c r="K3" i="1"/>
  <c r="L3" i="1" s="1"/>
  <c r="K28" i="1"/>
  <c r="L28" i="1" s="1"/>
  <c r="K43" i="1"/>
  <c r="L43" i="1" s="1"/>
  <c r="K33" i="1"/>
  <c r="L33" i="1" s="1"/>
  <c r="K36" i="1"/>
  <c r="L36" i="1" s="1"/>
  <c r="K44" i="1"/>
  <c r="L44" i="1" s="1"/>
  <c r="K22" i="1"/>
  <c r="L22" i="1" s="1"/>
  <c r="K51" i="1"/>
  <c r="L51" i="1" s="1"/>
  <c r="K2" i="1"/>
  <c r="L2" i="1" s="1"/>
  <c r="K21" i="1"/>
  <c r="L21" i="1" s="1"/>
  <c r="K20" i="1"/>
  <c r="L20" i="1" s="1"/>
  <c r="K4" i="1"/>
  <c r="L4" i="1" s="1"/>
  <c r="K23" i="1"/>
  <c r="L23" i="1" s="1"/>
  <c r="K35" i="1"/>
  <c r="L35" i="1" s="1"/>
  <c r="K40" i="1"/>
  <c r="L40" i="1" s="1"/>
  <c r="K24" i="1"/>
  <c r="L24" i="1" s="1"/>
  <c r="K42" i="1"/>
  <c r="L42" i="1" s="1"/>
  <c r="K31" i="1"/>
  <c r="L31" i="1" s="1"/>
  <c r="K34" i="1"/>
  <c r="L34" i="1" s="1"/>
  <c r="K46" i="1"/>
  <c r="L46" i="1" s="1"/>
  <c r="K30" i="1"/>
  <c r="L30" i="1" s="1"/>
  <c r="K14" i="1"/>
  <c r="L14" i="1" s="1"/>
  <c r="K52" i="1"/>
  <c r="L52" i="1" s="1"/>
  <c r="K32" i="1"/>
  <c r="L32" i="1" s="1"/>
  <c r="K10" i="1"/>
  <c r="L10" i="1" s="1"/>
  <c r="K11" i="1"/>
  <c r="L11" i="1" s="1"/>
  <c r="M11" i="1" s="1"/>
  <c r="D23" i="1"/>
  <c r="E23" i="1" s="1"/>
  <c r="D43" i="1"/>
  <c r="E43" i="1" s="1"/>
  <c r="D5" i="1"/>
  <c r="E5" i="1" s="1"/>
  <c r="D12" i="1"/>
  <c r="E12" i="1" s="1"/>
  <c r="D3" i="1"/>
  <c r="E3" i="1" s="1"/>
  <c r="D2" i="1"/>
  <c r="E2" i="1" s="1"/>
  <c r="D17" i="1"/>
  <c r="E17" i="1" s="1"/>
  <c r="D7" i="1"/>
  <c r="E7" i="1" s="1"/>
  <c r="D48" i="1"/>
  <c r="E48" i="1" s="1"/>
  <c r="D14" i="1"/>
  <c r="E14" i="1" s="1"/>
  <c r="D34" i="1"/>
  <c r="E34" i="1" s="1"/>
  <c r="D31" i="1"/>
  <c r="E31" i="1" s="1"/>
  <c r="D52" i="1"/>
  <c r="E52" i="1" s="1"/>
  <c r="D38" i="1"/>
  <c r="E38" i="1" s="1"/>
  <c r="D22" i="1"/>
  <c r="E22" i="1" s="1"/>
  <c r="D13" i="1"/>
  <c r="E13" i="1" s="1"/>
  <c r="D16" i="1"/>
  <c r="E16" i="1" s="1"/>
  <c r="D47" i="1"/>
  <c r="E47" i="1" s="1"/>
  <c r="D10" i="1"/>
  <c r="E10" i="1" s="1"/>
  <c r="D33" i="1"/>
  <c r="E33" i="1" s="1"/>
  <c r="D19" i="1"/>
  <c r="E19" i="1" s="1"/>
  <c r="D32" i="1"/>
  <c r="E32" i="1" s="1"/>
  <c r="D39" i="1"/>
  <c r="E39" i="1" s="1"/>
  <c r="D6" i="1"/>
  <c r="E6" i="1" s="1"/>
  <c r="D49" i="1"/>
  <c r="E49" i="1" s="1"/>
  <c r="D4" i="1"/>
  <c r="E4" i="1" s="1"/>
  <c r="D29" i="1"/>
  <c r="E29" i="1" s="1"/>
  <c r="D41" i="1"/>
  <c r="E41" i="1" s="1"/>
  <c r="D30" i="1"/>
  <c r="E30" i="1" s="1"/>
  <c r="D37" i="1"/>
  <c r="E37" i="1" s="1"/>
  <c r="D42" i="1"/>
  <c r="E42" i="1" s="1"/>
  <c r="D27" i="1"/>
  <c r="E27" i="1" s="1"/>
  <c r="D50" i="1"/>
  <c r="E50" i="1" s="1"/>
  <c r="D11" i="1"/>
  <c r="E11" i="1" s="1"/>
  <c r="D20" i="1"/>
  <c r="E20" i="1" s="1"/>
  <c r="D26" i="1"/>
  <c r="E26" i="1" s="1"/>
  <c r="D9" i="1"/>
  <c r="E9" i="1" s="1"/>
  <c r="D24" i="1"/>
  <c r="E24" i="1" s="1"/>
  <c r="D18" i="1"/>
  <c r="E18" i="1" s="1"/>
  <c r="D45" i="1"/>
  <c r="E45" i="1" s="1"/>
  <c r="D25" i="1"/>
  <c r="E25" i="1" s="1"/>
  <c r="D40" i="1"/>
  <c r="E40" i="1" s="1"/>
  <c r="D35" i="1"/>
  <c r="E35" i="1" s="1"/>
  <c r="D44" i="1"/>
  <c r="E44" i="1" s="1"/>
  <c r="D46" i="1"/>
  <c r="E46" i="1" s="1"/>
  <c r="D21" i="1"/>
  <c r="E21" i="1" s="1"/>
  <c r="D28" i="1"/>
  <c r="E28" i="1" s="1"/>
  <c r="D51" i="1"/>
  <c r="E51" i="1" s="1"/>
  <c r="D36" i="1"/>
  <c r="E36" i="1" s="1"/>
  <c r="D8" i="1"/>
  <c r="E8" i="1" s="1"/>
  <c r="D15" i="1"/>
  <c r="E15" i="1" s="1"/>
  <c r="F15" i="1" s="1"/>
  <c r="T7" i="1" l="1"/>
  <c r="T34" i="1"/>
  <c r="T52" i="1"/>
  <c r="T51" i="1"/>
  <c r="T16" i="1"/>
  <c r="T39" i="1"/>
  <c r="T17" i="1"/>
  <c r="T33" i="1"/>
  <c r="T46" i="1"/>
  <c r="T19" i="1"/>
  <c r="T48" i="1"/>
  <c r="T31" i="1"/>
  <c r="T32" i="1"/>
  <c r="T18" i="1"/>
  <c r="T41" i="1"/>
  <c r="T9" i="1"/>
  <c r="T6" i="1"/>
  <c r="T50" i="1"/>
  <c r="T25" i="1"/>
  <c r="T35" i="1"/>
  <c r="T24" i="1"/>
  <c r="T21" i="1"/>
  <c r="T37" i="1"/>
  <c r="T45" i="1"/>
  <c r="T8" i="1"/>
  <c r="T49" i="1"/>
  <c r="T14" i="1"/>
  <c r="T36" i="1"/>
  <c r="T42" i="1"/>
  <c r="T27" i="1"/>
  <c r="T43" i="1"/>
  <c r="T22" i="1"/>
  <c r="T47" i="1"/>
  <c r="T13" i="1"/>
  <c r="T4" i="1"/>
  <c r="T12" i="1"/>
  <c r="T44" i="1"/>
  <c r="T29" i="1"/>
  <c r="T20" i="1"/>
  <c r="T28" i="1"/>
  <c r="T11" i="1"/>
  <c r="T2" i="1"/>
  <c r="T30" i="1"/>
  <c r="T10" i="1"/>
  <c r="T3" i="1"/>
  <c r="T5" i="1"/>
  <c r="T40" i="1"/>
  <c r="T23" i="1"/>
  <c r="T26" i="1"/>
  <c r="T38" i="1"/>
  <c r="F8" i="1"/>
  <c r="F36" i="1"/>
  <c r="F51" i="1"/>
  <c r="F28" i="1"/>
  <c r="F21" i="1"/>
  <c r="F46" i="1"/>
  <c r="F44" i="1"/>
  <c r="F35" i="1"/>
  <c r="F40" i="1"/>
  <c r="F25" i="1"/>
  <c r="F45" i="1"/>
  <c r="F18" i="1"/>
  <c r="F24" i="1"/>
  <c r="F9" i="1"/>
  <c r="F26" i="1"/>
  <c r="F20" i="1"/>
  <c r="F11" i="1"/>
  <c r="F50" i="1"/>
  <c r="F27" i="1"/>
  <c r="F42" i="1"/>
  <c r="F37" i="1"/>
  <c r="F30" i="1"/>
  <c r="F41" i="1"/>
  <c r="F29" i="1"/>
  <c r="F4" i="1"/>
  <c r="F49" i="1"/>
  <c r="F6" i="1"/>
  <c r="F39" i="1"/>
  <c r="F32" i="1"/>
  <c r="F19" i="1"/>
  <c r="F33" i="1"/>
  <c r="F10" i="1"/>
  <c r="F47" i="1"/>
  <c r="F16" i="1"/>
  <c r="F13" i="1"/>
  <c r="F22" i="1"/>
  <c r="F38" i="1"/>
  <c r="F52" i="1"/>
  <c r="F31" i="1"/>
  <c r="F34" i="1"/>
  <c r="F14" i="1"/>
  <c r="F48" i="1"/>
  <c r="F7" i="1"/>
  <c r="F17" i="1"/>
  <c r="F2" i="1"/>
  <c r="F3" i="1"/>
  <c r="F12" i="1"/>
  <c r="F5" i="1"/>
  <c r="F43" i="1"/>
  <c r="F23" i="1"/>
  <c r="M10" i="1"/>
  <c r="M32" i="1"/>
  <c r="M52" i="1"/>
  <c r="M14" i="1"/>
  <c r="M30" i="1"/>
  <c r="M46" i="1"/>
  <c r="M34" i="1"/>
  <c r="M31" i="1"/>
  <c r="M42" i="1"/>
  <c r="M24" i="1"/>
  <c r="M40" i="1"/>
  <c r="M35" i="1"/>
  <c r="M23" i="1"/>
  <c r="M4" i="1"/>
  <c r="M20" i="1"/>
  <c r="M21" i="1"/>
  <c r="M2" i="1"/>
  <c r="M51" i="1"/>
  <c r="M22" i="1"/>
  <c r="M44" i="1"/>
  <c r="M36" i="1"/>
  <c r="M33" i="1"/>
  <c r="M43" i="1"/>
  <c r="M28" i="1"/>
  <c r="M3" i="1"/>
  <c r="M50" i="1"/>
  <c r="M17" i="1"/>
  <c r="M38" i="1"/>
  <c r="M29" i="1"/>
  <c r="M27" i="1"/>
  <c r="M39" i="1"/>
  <c r="M12" i="1"/>
  <c r="M48" i="1"/>
  <c r="M13" i="1"/>
  <c r="M16" i="1"/>
  <c r="M26" i="1"/>
  <c r="M47" i="1"/>
  <c r="M25" i="1"/>
  <c r="M41" i="1"/>
  <c r="M19" i="1"/>
  <c r="M7" i="1"/>
  <c r="M49" i="1"/>
  <c r="M18" i="1"/>
  <c r="M8" i="1"/>
  <c r="M5" i="1"/>
  <c r="M9" i="1"/>
  <c r="M45" i="1"/>
  <c r="M6" i="1"/>
  <c r="M37" i="1"/>
  <c r="M15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<sst xmlns="http://schemas.openxmlformats.org/spreadsheetml/2006/main" count="252" uniqueCount="90">
  <si>
    <t>Department</t>
  </si>
  <si>
    <t>FY17_Budget</t>
  </si>
  <si>
    <t>FY17_Actual</t>
  </si>
  <si>
    <t>FY17_diff</t>
  </si>
  <si>
    <t>FY17_diff_pct</t>
  </si>
  <si>
    <t>FY17_rank</t>
  </si>
  <si>
    <t>FY18_Budget</t>
  </si>
  <si>
    <t>FY18_Actual</t>
  </si>
  <si>
    <t>FY18_diff</t>
  </si>
  <si>
    <t>FY18_diff_pct</t>
  </si>
  <si>
    <t>FY18_rank</t>
  </si>
  <si>
    <t>FY19_Budget</t>
  </si>
  <si>
    <t>FY19_Actual</t>
  </si>
  <si>
    <t>FY19_diff</t>
  </si>
  <si>
    <t>FY19_diff_pct</t>
  </si>
  <si>
    <t>FY19_rank</t>
  </si>
  <si>
    <t>Administrative</t>
  </si>
  <si>
    <t>Agricultural Extension</t>
  </si>
  <si>
    <t>Arts Commission</t>
  </si>
  <si>
    <t>Assessor of Property</t>
  </si>
  <si>
    <t>Beer Board</t>
  </si>
  <si>
    <t>Circuit Court Clerk</t>
  </si>
  <si>
    <t>Clerk and Master - Chancery</t>
  </si>
  <si>
    <t>Codes Administration</t>
  </si>
  <si>
    <t>Community Education Commission</t>
  </si>
  <si>
    <t>Community Oversight Board</t>
  </si>
  <si>
    <t>County Clerk</t>
  </si>
  <si>
    <t>Criminal Court Clerk</t>
  </si>
  <si>
    <t>Criminal Justice Planning</t>
  </si>
  <si>
    <t>Debt Service</t>
  </si>
  <si>
    <t>District Attorney</t>
  </si>
  <si>
    <t>ECC Emergency Comm Center</t>
  </si>
  <si>
    <t>Election Commission</t>
  </si>
  <si>
    <t>Finance</t>
  </si>
  <si>
    <t>Fire</t>
  </si>
  <si>
    <t>General Services</t>
  </si>
  <si>
    <t>General Sessions Court</t>
  </si>
  <si>
    <t>Health</t>
  </si>
  <si>
    <t>Historical Commission</t>
  </si>
  <si>
    <t>Human Relations Commission</t>
  </si>
  <si>
    <t>Human Resources</t>
  </si>
  <si>
    <t>Information Technology Service</t>
  </si>
  <si>
    <t>Internal Audit</t>
  </si>
  <si>
    <t>Justice Integration Services</t>
  </si>
  <si>
    <t>Juvenile Court</t>
  </si>
  <si>
    <t>Juvenile Court Clerk</t>
  </si>
  <si>
    <t>Law</t>
  </si>
  <si>
    <t>MNPS</t>
  </si>
  <si>
    <t>Mayor's Office</t>
  </si>
  <si>
    <t>Medical Examiner</t>
  </si>
  <si>
    <t>Metropolitan Clerk</t>
  </si>
  <si>
    <t>Metropolitan Council</t>
  </si>
  <si>
    <t>Office of Emergency Management</t>
  </si>
  <si>
    <t>Office of Family Safety</t>
  </si>
  <si>
    <t>Parks</t>
  </si>
  <si>
    <t>Planning Commission</t>
  </si>
  <si>
    <t>Police</t>
  </si>
  <si>
    <t>Public Defender</t>
  </si>
  <si>
    <t>Public Library</t>
  </si>
  <si>
    <t>Public Works</t>
  </si>
  <si>
    <t>Register of Deeds</t>
  </si>
  <si>
    <t>Sheriff</t>
  </si>
  <si>
    <t>Social Services</t>
  </si>
  <si>
    <t>Soil and Water Conservation</t>
  </si>
  <si>
    <t>Sports Authority</t>
  </si>
  <si>
    <t>State Trial Courts</t>
  </si>
  <si>
    <t>Trustee</t>
  </si>
  <si>
    <t>Question 3</t>
  </si>
  <si>
    <t>Question 4</t>
  </si>
  <si>
    <t>Question 5</t>
  </si>
  <si>
    <t>Question 6</t>
  </si>
  <si>
    <t>Budget</t>
  </si>
  <si>
    <t>Actual</t>
  </si>
  <si>
    <t>FY17</t>
  </si>
  <si>
    <t>FY18</t>
  </si>
  <si>
    <t>FY19</t>
  </si>
  <si>
    <t>Question 8</t>
  </si>
  <si>
    <t>Rank:</t>
  </si>
  <si>
    <t>Pct</t>
  </si>
  <si>
    <t>Question 9</t>
  </si>
  <si>
    <t>Metro Nashville government department name</t>
  </si>
  <si>
    <t>Department budget for fiscal year 2017</t>
  </si>
  <si>
    <t>Actual spending for fiscal year 2017</t>
  </si>
  <si>
    <t>Actual spending amount - budget amount for fiscal year 2017</t>
  </si>
  <si>
    <t>Department budget for fiscal year 2018</t>
  </si>
  <si>
    <t>Actual spending for fiscal year 2018</t>
  </si>
  <si>
    <t>Actual spending amount - budget amount for fiscal year 2018</t>
  </si>
  <si>
    <t>Department budget for fiscal year 2019</t>
  </si>
  <si>
    <t>Actual spending for fiscal year 2019</t>
  </si>
  <si>
    <t>Actual spending amount - budget amount for fiscal year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</si>
</sst>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_([$$-409]* #,##0.00_);_([$$-409]* \(#,##0.00\);_([$$-409]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</font>
    <font>
      <sz val="10"/>
      <color theme="1"/>
      <name val="Calibri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164" fontId="0" fillId="0" borderId="0" xfId="0" applyNumberFormat="1"/>
    <xf numFmtId="10" fontId="0" fillId="0" borderId="0" xfId="0" applyNumberFormat="1"/>
    <xf numFmtId="165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  <xf numFmtId="0" fontId="0" fillId="0" borderId="0" xfId="0" applyFill="1"/>
    <xf numFmtId="0" fontId="16" fillId="0" borderId="0" xfId="0" applyFont="1" applyFill="1"/>
    <xf numFmtId="0" fontId="18" fillId="0" borderId="0" xfId="0" applyFont="1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14" formatCode="0.00%"/>
    </dxf>
    <dxf>
      <numFmt numFmtId="14" formatCode="0.00%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F45680-476A-4814-9C41-D30C159AEFA7}" name="Table1" displayName="Table1" ref="A1:F52" totalsRowShown="0">
  <autoFilter ref="A1:F52" xr:uid="{53F45680-476A-4814-9C41-D30C159AEFA7}"/>
  <sortState xmlns:xlrd2="http://schemas.microsoft.com/office/spreadsheetml/2017/richdata2" ref="A2:F52">
    <sortCondition ref="F1:F52"/>
  </sortState>
  <tableColumns count="6">
    <tableColumn id="1" xr3:uid="{B141D487-1097-4BBC-AAF6-6F67E5F3C04D}" name="Department"/>
    <tableColumn id="2" xr3:uid="{1804EA38-4BBB-4DB8-ACD7-074C57D7A9CC}" name="FY17_Budget"/>
    <tableColumn id="3" xr3:uid="{BDD42320-81CB-4AE4-A3CD-F2696165A74A}" name="FY17_Actual"/>
    <tableColumn id="4" xr3:uid="{4EED6C53-3C7B-4C75-B58A-27153FAE1906}" name="FY17_diff">
      <calculatedColumnFormula>C2-B2</calculatedColumnFormula>
    </tableColumn>
    <tableColumn id="5" xr3:uid="{4563265C-9726-40AD-AC90-EB144886AD34}" name="FY17_diff_pct" dataDxfId="5">
      <calculatedColumnFormula>IFERROR(D2/B2,0)</calculatedColumnFormula>
    </tableColumn>
    <tableColumn id="6" xr3:uid="{90E44F96-14E5-4C54-AFA6-FA0236726350}" name="FY17_rank" dataDxfId="1">
      <calculatedColumnFormula>RANK(E2,E:E,1)</calculatedColumnFormula>
    </tableColumn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53990CA-C06C-4910-B5DA-848D970185B9}" name="Table2" displayName="Table2" ref="H1:M52" totalsRowShown="0">
  <autoFilter ref="H1:M52" xr:uid="{F53990CA-C06C-4910-B5DA-848D970185B9}"/>
  <sortState xmlns:xlrd2="http://schemas.microsoft.com/office/spreadsheetml/2017/richdata2" ref="H2:M52">
    <sortCondition ref="M1:M52"/>
  </sortState>
  <tableColumns count="6">
    <tableColumn id="1" xr3:uid="{69A87A67-E339-4331-B27A-44167A2A2440}" name="Department"/>
    <tableColumn id="2" xr3:uid="{44FBC33A-4058-4247-987A-C38F93C7744E}" name="FY18_Budget"/>
    <tableColumn id="3" xr3:uid="{789A873C-F4AF-4507-B5F4-C4AF110A36D7}" name="FY18_Actual"/>
    <tableColumn id="4" xr3:uid="{F716B8DA-2124-4D54-9510-BC21E18EF503}" name="FY18_diff">
      <calculatedColumnFormula>J2-I2</calculatedColumnFormula>
    </tableColumn>
    <tableColumn id="5" xr3:uid="{6F19AE3F-BC01-458D-992F-B644CBA9321A}" name="FY18_diff_pct" dataDxfId="4">
      <calculatedColumnFormula>IFERROR(K2/I2,0)</calculatedColumnFormula>
    </tableColumn>
    <tableColumn id="6" xr3:uid="{54D33385-213A-4C9C-95AE-03DD2619054B}" name="FY18_rank" dataDxfId="2">
      <calculatedColumnFormula>RANK(L2,L:L,1)</calculatedColumnFormula>
    </tableColumn>
  </tableColumns>
  <tableStyleInfo name="TableStyleLight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B680808-5B54-4796-AE9A-365C9606B02D}" name="Table3" displayName="Table3" ref="O1:T52" totalsRowShown="0">
  <autoFilter ref="O1:T52" xr:uid="{6B680808-5B54-4796-AE9A-365C9606B02D}"/>
  <sortState xmlns:xlrd2="http://schemas.microsoft.com/office/spreadsheetml/2017/richdata2" ref="O2:T52">
    <sortCondition ref="T1:T52"/>
  </sortState>
  <tableColumns count="6">
    <tableColumn id="1" xr3:uid="{AAE80C7D-6B1C-4FC3-A319-37DC8453C058}" name="Department"/>
    <tableColumn id="2" xr3:uid="{9484E83F-477F-4019-AA81-22AE8E8B8FE3}" name="FY19_Budget"/>
    <tableColumn id="3" xr3:uid="{E00B6A82-2EA7-4AA9-BC48-59129DB7EF5C}" name="FY19_Actual"/>
    <tableColumn id="4" xr3:uid="{9481FBA9-48D3-4FB3-8BA5-C1F3458B35E4}" name="FY19_diff">
      <calculatedColumnFormula>Q2-P2</calculatedColumnFormula>
    </tableColumn>
    <tableColumn id="5" xr3:uid="{DF260B7F-B637-4DBA-B45A-ED03BEB19808}" name="FY19_diff_pct" dataDxfId="3">
      <calculatedColumnFormula>IFERROR(R2/P2,0)</calculatedColumnFormula>
    </tableColumn>
    <tableColumn id="6" xr3:uid="{1F85446B-B179-4268-BC35-822535CDD5CB}" name="FY19_rank" dataDxfId="0">
      <calculatedColumnFormula>RANK(S2,S:S,1)</calculatedColumnFormula>
    </tableColumn>
  </tableColumns>
  <tableStyleInfo name="TableStyleLight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6"/>
  <sheetViews>
    <sheetView tabSelected="1" topLeftCell="A48" workbookViewId="0">
      <selection activeCell="D88" sqref="D88"/>
    </sheetView>
  </sheetViews>
  <sheetFormatPr defaultRowHeight="15" x14ac:dyDescent="0.25"/>
  <cols>
    <col min="1" max="1" width="32.28515625" bestFit="1" customWidth="1"/>
    <col min="2" max="4" width="26.28515625" bestFit="1" customWidth="1"/>
    <col min="5" max="5" width="15.85546875" customWidth="1"/>
    <col min="6" max="6" width="21" bestFit="1" customWidth="1"/>
    <col min="7" max="7" width="21" customWidth="1"/>
    <col min="8" max="8" width="32.28515625" bestFit="1" customWidth="1"/>
    <col min="9" max="9" width="15.5703125" customWidth="1"/>
    <col min="10" max="10" width="26.28515625" bestFit="1" customWidth="1"/>
    <col min="11" max="14" width="15.85546875" customWidth="1"/>
    <col min="15" max="15" width="32.28515625" bestFit="1" customWidth="1"/>
    <col min="16" max="16" width="15.85546875" customWidth="1"/>
    <col min="17" max="17" width="15.42578125" customWidth="1"/>
    <col min="18" max="19" width="17.85546875" customWidth="1"/>
    <col min="20" max="21" width="13.285156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0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O1" t="s">
        <v>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</row>
    <row r="2" spans="1:20" x14ac:dyDescent="0.25">
      <c r="A2" t="s">
        <v>22</v>
      </c>
      <c r="B2">
        <v>1552100</v>
      </c>
      <c r="C2">
        <v>1315623.30999999</v>
      </c>
      <c r="D2">
        <f>C2-B2</f>
        <v>-236476.69000000996</v>
      </c>
      <c r="E2" s="5">
        <f>IFERROR(D2/B2,0)</f>
        <v>-0.15235918433091292</v>
      </c>
      <c r="F2">
        <f>RANK(E2,E:E,1)</f>
        <v>1</v>
      </c>
      <c r="H2" t="s">
        <v>50</v>
      </c>
      <c r="I2">
        <v>898700</v>
      </c>
      <c r="J2">
        <v>740966.94999999902</v>
      </c>
      <c r="K2">
        <f>J2-I2</f>
        <v>-157733.05000000098</v>
      </c>
      <c r="L2" s="5">
        <f>IFERROR(K2/I2,0)</f>
        <v>-0.17551246244575608</v>
      </c>
      <c r="M2">
        <f>RANK(L2,L:L,1)</f>
        <v>1</v>
      </c>
      <c r="O2" t="s">
        <v>25</v>
      </c>
      <c r="P2">
        <v>375000</v>
      </c>
      <c r="Q2">
        <v>63771.91</v>
      </c>
      <c r="R2">
        <f>Q2-P2</f>
        <v>-311228.08999999997</v>
      </c>
      <c r="S2" s="5">
        <f>IFERROR(R2/P2,0)</f>
        <v>-0.82994157333333329</v>
      </c>
      <c r="T2">
        <f>RANK(S2,S:S,1)</f>
        <v>1</v>
      </c>
    </row>
    <row r="3" spans="1:20" x14ac:dyDescent="0.25">
      <c r="A3" t="s">
        <v>21</v>
      </c>
      <c r="B3">
        <v>3329000</v>
      </c>
      <c r="C3">
        <v>2946071.21</v>
      </c>
      <c r="D3">
        <f>C3-B3</f>
        <v>-382928.79000000004</v>
      </c>
      <c r="E3" s="5">
        <f>IFERROR(D3/B3,0)</f>
        <v>-0.11502817362571344</v>
      </c>
      <c r="F3">
        <f>RANK(E3,E:E,1)</f>
        <v>2</v>
      </c>
      <c r="H3" t="s">
        <v>42</v>
      </c>
      <c r="I3">
        <v>1545700</v>
      </c>
      <c r="J3">
        <v>1281335.23</v>
      </c>
      <c r="K3">
        <f>J3-I3</f>
        <v>-264364.77</v>
      </c>
      <c r="L3" s="5">
        <f>IFERROR(K3/I3,0)</f>
        <v>-0.17103239309050916</v>
      </c>
      <c r="M3">
        <f>RANK(L3,L:L,1)</f>
        <v>2</v>
      </c>
      <c r="O3" t="s">
        <v>22</v>
      </c>
      <c r="P3">
        <v>1579300</v>
      </c>
      <c r="Q3">
        <v>1337735.3199999901</v>
      </c>
      <c r="R3">
        <f>Q3-P3</f>
        <v>-241564.68000000995</v>
      </c>
      <c r="S3" s="5">
        <f>IFERROR(R3/P3,0)</f>
        <v>-0.15295680364719175</v>
      </c>
      <c r="T3">
        <f>RANK(S3,S:S,1)</f>
        <v>2</v>
      </c>
    </row>
    <row r="4" spans="1:20" x14ac:dyDescent="0.25">
      <c r="A4" t="s">
        <v>42</v>
      </c>
      <c r="B4">
        <v>1382900</v>
      </c>
      <c r="C4">
        <v>1250442.02</v>
      </c>
      <c r="D4">
        <f>C4-B4</f>
        <v>-132457.97999999998</v>
      </c>
      <c r="E4" s="5">
        <f>IFERROR(D4/B4,0)</f>
        <v>-9.5782760864849215E-2</v>
      </c>
      <c r="F4">
        <f>RANK(E4,E:E,1)</f>
        <v>3</v>
      </c>
      <c r="H4" t="s">
        <v>53</v>
      </c>
      <c r="I4">
        <v>1294400</v>
      </c>
      <c r="J4">
        <v>1114242.27999999</v>
      </c>
      <c r="K4">
        <f>J4-I4</f>
        <v>-180157.72000000998</v>
      </c>
      <c r="L4" s="5">
        <f>IFERROR(K4/I4,0)</f>
        <v>-0.13918241656366656</v>
      </c>
      <c r="M4">
        <f>RANK(L4,L:L,1)</f>
        <v>3</v>
      </c>
      <c r="O4" t="s">
        <v>32</v>
      </c>
      <c r="P4">
        <v>2910600</v>
      </c>
      <c r="Q4">
        <v>2535637.09</v>
      </c>
      <c r="R4">
        <f>Q4-P4</f>
        <v>-374962.91000000015</v>
      </c>
      <c r="S4" s="5">
        <f>IFERROR(R4/P4,0)</f>
        <v>-0.12882667147667154</v>
      </c>
      <c r="T4">
        <f>RANK(S4,S:S,1)</f>
        <v>3</v>
      </c>
    </row>
    <row r="5" spans="1:20" x14ac:dyDescent="0.25">
      <c r="A5" t="s">
        <v>19</v>
      </c>
      <c r="B5">
        <v>7670700</v>
      </c>
      <c r="C5">
        <v>6947552.6699999999</v>
      </c>
      <c r="D5">
        <f>C5-B5</f>
        <v>-723147.33000000007</v>
      </c>
      <c r="E5" s="5">
        <f>IFERROR(D5/B5,0)</f>
        <v>-9.4273968477453174E-2</v>
      </c>
      <c r="F5">
        <f>RANK(E5,E:E,1)</f>
        <v>4</v>
      </c>
      <c r="H5" t="s">
        <v>22</v>
      </c>
      <c r="I5">
        <v>1590700</v>
      </c>
      <c r="J5">
        <v>1383905.98999999</v>
      </c>
      <c r="K5">
        <f>J5-I5</f>
        <v>-206794.01000001002</v>
      </c>
      <c r="L5" s="5">
        <f>IFERROR(K5/I5,0)</f>
        <v>-0.13000189224870184</v>
      </c>
      <c r="M5">
        <f>RANK(L5,L:L,1)</f>
        <v>4</v>
      </c>
      <c r="O5" t="s">
        <v>21</v>
      </c>
      <c r="P5">
        <v>3345200</v>
      </c>
      <c r="Q5">
        <v>2946440.08</v>
      </c>
      <c r="R5">
        <f>Q5-P5</f>
        <v>-398759.91999999993</v>
      </c>
      <c r="S5" s="5">
        <f>IFERROR(R5/P5,0)</f>
        <v>-0.11920361114432618</v>
      </c>
      <c r="T5">
        <f>RANK(S5,S:S,1)</f>
        <v>4</v>
      </c>
    </row>
    <row r="6" spans="1:20" x14ac:dyDescent="0.25">
      <c r="A6" t="s">
        <v>40</v>
      </c>
      <c r="B6">
        <v>5249800</v>
      </c>
      <c r="C6">
        <v>4801960.08</v>
      </c>
      <c r="D6">
        <f>C6-B6</f>
        <v>-447839.91999999993</v>
      </c>
      <c r="E6" s="5">
        <f>IFERROR(D6/B6,0)</f>
        <v>-8.5306091660634673E-2</v>
      </c>
      <c r="F6">
        <f>RANK(E6,E:E,1)</f>
        <v>5</v>
      </c>
      <c r="H6" t="s">
        <v>19</v>
      </c>
      <c r="I6">
        <v>7968300</v>
      </c>
      <c r="J6">
        <v>7020609.3200000003</v>
      </c>
      <c r="K6">
        <f>J6-I6</f>
        <v>-947690.6799999997</v>
      </c>
      <c r="L6" s="5">
        <f>IFERROR(K6/I6,0)</f>
        <v>-0.118932605449092</v>
      </c>
      <c r="M6">
        <f>RANK(L6,L:L,1)</f>
        <v>5</v>
      </c>
      <c r="O6" t="s">
        <v>50</v>
      </c>
      <c r="P6">
        <v>878300</v>
      </c>
      <c r="Q6">
        <v>777215.28999999899</v>
      </c>
      <c r="R6">
        <f>Q6-P6</f>
        <v>-101084.71000000101</v>
      </c>
      <c r="S6" s="5">
        <f>IFERROR(R6/P6,0)</f>
        <v>-0.11509132414892521</v>
      </c>
      <c r="T6">
        <f>RANK(S6,S:S,1)</f>
        <v>5</v>
      </c>
    </row>
    <row r="7" spans="1:20" x14ac:dyDescent="0.25">
      <c r="A7" t="s">
        <v>24</v>
      </c>
      <c r="B7">
        <v>443300</v>
      </c>
      <c r="C7">
        <v>407090.37</v>
      </c>
      <c r="D7">
        <f>C7-B7</f>
        <v>-36209.630000000005</v>
      </c>
      <c r="E7" s="5">
        <f>IFERROR(D7/B7,0)</f>
        <v>-8.1681998646514792E-2</v>
      </c>
      <c r="F7">
        <f>RANK(E7,E:E,1)</f>
        <v>6</v>
      </c>
      <c r="H7" t="s">
        <v>26</v>
      </c>
      <c r="I7">
        <v>4700400</v>
      </c>
      <c r="J7">
        <v>4205555.5999999996</v>
      </c>
      <c r="K7">
        <f>J7-I7</f>
        <v>-494844.40000000037</v>
      </c>
      <c r="L7" s="5">
        <f>IFERROR(K7/I7,0)</f>
        <v>-0.10527708280146378</v>
      </c>
      <c r="M7">
        <f>RANK(L7,L:L,1)</f>
        <v>6</v>
      </c>
      <c r="O7" t="s">
        <v>66</v>
      </c>
      <c r="P7">
        <v>2321600</v>
      </c>
      <c r="Q7">
        <v>2056835.26</v>
      </c>
      <c r="R7">
        <f>Q7-P7</f>
        <v>-264764.74</v>
      </c>
      <c r="S7" s="5">
        <f>IFERROR(R7/P7,0)</f>
        <v>-0.11404408166781529</v>
      </c>
      <c r="T7">
        <f>RANK(S7,S:S,1)</f>
        <v>6</v>
      </c>
    </row>
    <row r="8" spans="1:20" x14ac:dyDescent="0.25">
      <c r="A8" t="s">
        <v>66</v>
      </c>
      <c r="B8">
        <v>2451000</v>
      </c>
      <c r="C8">
        <v>2254684.7999999998</v>
      </c>
      <c r="D8">
        <f>C8-B8</f>
        <v>-196315.20000000019</v>
      </c>
      <c r="E8" s="5">
        <f>IFERROR(D8/B8,0)</f>
        <v>-8.009596083231342E-2</v>
      </c>
      <c r="F8">
        <f>RANK(E8,E:E,1)</f>
        <v>7</v>
      </c>
      <c r="H8" t="s">
        <v>23</v>
      </c>
      <c r="I8">
        <v>11073700</v>
      </c>
      <c r="J8">
        <v>9929059.5199999996</v>
      </c>
      <c r="K8">
        <f>J8-I8</f>
        <v>-1144640.4800000004</v>
      </c>
      <c r="L8" s="5">
        <f>IFERROR(K8/I8,0)</f>
        <v>-0.10336567542917005</v>
      </c>
      <c r="M8">
        <f>RANK(L8,L:L,1)</f>
        <v>7</v>
      </c>
      <c r="O8" t="s">
        <v>42</v>
      </c>
      <c r="P8">
        <v>1525900</v>
      </c>
      <c r="Q8">
        <v>1393285.06</v>
      </c>
      <c r="R8">
        <f>Q8-P8</f>
        <v>-132614.93999999994</v>
      </c>
      <c r="S8" s="5">
        <f>IFERROR(R8/P8,0)</f>
        <v>-8.6909325643882263E-2</v>
      </c>
      <c r="T8">
        <f>RANK(S8,S:S,1)</f>
        <v>7</v>
      </c>
    </row>
    <row r="9" spans="1:20" x14ac:dyDescent="0.25">
      <c r="A9" t="s">
        <v>53</v>
      </c>
      <c r="B9">
        <v>883900</v>
      </c>
      <c r="C9">
        <v>813108.87</v>
      </c>
      <c r="D9">
        <f>C9-B9</f>
        <v>-70791.13</v>
      </c>
      <c r="E9" s="5">
        <f>IFERROR(D9/B9,0)</f>
        <v>-8.008952370177623E-2</v>
      </c>
      <c r="F9">
        <f>RANK(E9,E:E,1)</f>
        <v>8</v>
      </c>
      <c r="H9" t="s">
        <v>21</v>
      </c>
      <c r="I9">
        <v>3390900</v>
      </c>
      <c r="J9">
        <v>3051483.41</v>
      </c>
      <c r="K9">
        <f>J9-I9</f>
        <v>-339416.58999999985</v>
      </c>
      <c r="L9" s="5">
        <f>IFERROR(K9/I9,0)</f>
        <v>-0.10009631366303927</v>
      </c>
      <c r="M9">
        <f>RANK(L9,L:L,1)</f>
        <v>8</v>
      </c>
      <c r="O9" t="s">
        <v>51</v>
      </c>
      <c r="P9">
        <v>2296900</v>
      </c>
      <c r="Q9">
        <v>2108718.34</v>
      </c>
      <c r="R9">
        <f>Q9-P9</f>
        <v>-188181.66000000015</v>
      </c>
      <c r="S9" s="5">
        <f>IFERROR(R9/P9,0)</f>
        <v>-8.1928538464887526E-2</v>
      </c>
      <c r="T9">
        <f>RANK(S9,S:S,1)</f>
        <v>8</v>
      </c>
    </row>
    <row r="10" spans="1:20" x14ac:dyDescent="0.25">
      <c r="A10" t="s">
        <v>35</v>
      </c>
      <c r="B10">
        <v>24332100</v>
      </c>
      <c r="C10">
        <v>22408587.5499999</v>
      </c>
      <c r="D10">
        <f>C10-B10</f>
        <v>-1923512.4500000998</v>
      </c>
      <c r="E10" s="5">
        <f>IFERROR(D10/B10,0)</f>
        <v>-7.9052463618023094E-2</v>
      </c>
      <c r="F10">
        <f>RANK(E10,E:E,1)</f>
        <v>9</v>
      </c>
      <c r="H10" t="s">
        <v>66</v>
      </c>
      <c r="I10">
        <v>2440700</v>
      </c>
      <c r="J10">
        <v>2204672.88</v>
      </c>
      <c r="K10">
        <f>J10-I10</f>
        <v>-236027.12000000011</v>
      </c>
      <c r="L10" s="5">
        <f>IFERROR(K10/I10,0)</f>
        <v>-9.6704683082722218E-2</v>
      </c>
      <c r="M10">
        <f>RANK(L10,L:L,1)</f>
        <v>9</v>
      </c>
      <c r="O10" t="s">
        <v>23</v>
      </c>
      <c r="P10">
        <v>10790500</v>
      </c>
      <c r="Q10">
        <v>9993599.52999999</v>
      </c>
      <c r="R10">
        <f>Q10-P10</f>
        <v>-796900.47000000998</v>
      </c>
      <c r="S10" s="5">
        <f>IFERROR(R10/P10,0)</f>
        <v>-7.3852043000788653E-2</v>
      </c>
      <c r="T10">
        <f>RANK(S10,S:S,1)</f>
        <v>9</v>
      </c>
    </row>
    <row r="11" spans="1:20" x14ac:dyDescent="0.25">
      <c r="A11" t="s">
        <v>50</v>
      </c>
      <c r="B11">
        <v>798200</v>
      </c>
      <c r="C11">
        <v>735423.27999999898</v>
      </c>
      <c r="D11">
        <f>C11-B11</f>
        <v>-62776.72000000102</v>
      </c>
      <c r="E11" s="5">
        <f>IFERROR(D11/B11,0)</f>
        <v>-7.8647857679780775E-2</v>
      </c>
      <c r="F11">
        <f>RANK(E11,E:E,1)</f>
        <v>10</v>
      </c>
      <c r="H11" t="s">
        <v>16</v>
      </c>
      <c r="I11">
        <v>382685200</v>
      </c>
      <c r="J11">
        <v>346340810.81999999</v>
      </c>
      <c r="K11">
        <f>J11-I11</f>
        <v>-36344389.180000007</v>
      </c>
      <c r="L11" s="5">
        <f>IFERROR(K11/I11,0)</f>
        <v>-9.4972027086493035E-2</v>
      </c>
      <c r="M11">
        <f>RANK(L11,L:L,1)</f>
        <v>10</v>
      </c>
      <c r="O11" t="s">
        <v>26</v>
      </c>
      <c r="P11">
        <v>4677800</v>
      </c>
      <c r="Q11">
        <v>4371713.1399999997</v>
      </c>
      <c r="R11">
        <f>Q11-P11</f>
        <v>-306086.86000000034</v>
      </c>
      <c r="S11" s="5">
        <f>IFERROR(R11/P11,0)</f>
        <v>-6.5433934755654441E-2</v>
      </c>
      <c r="T11">
        <f>RANK(S11,S:S,1)</f>
        <v>10</v>
      </c>
    </row>
    <row r="12" spans="1:20" x14ac:dyDescent="0.25">
      <c r="A12" t="s">
        <v>20</v>
      </c>
      <c r="B12">
        <v>409300</v>
      </c>
      <c r="C12">
        <v>385908.52</v>
      </c>
      <c r="D12">
        <f>C12-B12</f>
        <v>-23391.479999999981</v>
      </c>
      <c r="E12" s="5">
        <f>IFERROR(D12/B12,0)</f>
        <v>-5.7149963352064452E-2</v>
      </c>
      <c r="F12">
        <f>RANK(E12,E:E,1)</f>
        <v>11</v>
      </c>
      <c r="H12" t="s">
        <v>35</v>
      </c>
      <c r="I12">
        <v>24497400</v>
      </c>
      <c r="J12">
        <v>22655993.629999999</v>
      </c>
      <c r="K12">
        <f>J12-I12</f>
        <v>-1841406.370000001</v>
      </c>
      <c r="L12" s="5">
        <f>IFERROR(K12/I12,0)</f>
        <v>-7.5167420624229556E-2</v>
      </c>
      <c r="M12">
        <f>RANK(L12,L:L,1)</f>
        <v>11</v>
      </c>
      <c r="O12" t="s">
        <v>31</v>
      </c>
      <c r="P12">
        <v>15311800</v>
      </c>
      <c r="Q12">
        <v>14346057.039999999</v>
      </c>
      <c r="R12">
        <f>Q12-P12</f>
        <v>-965742.96000000089</v>
      </c>
      <c r="S12" s="5">
        <f>IFERROR(R12/P12,0)</f>
        <v>-6.3071811282801551E-2</v>
      </c>
      <c r="T12">
        <f>RANK(S12,S:S,1)</f>
        <v>11</v>
      </c>
    </row>
    <row r="13" spans="1:20" x14ac:dyDescent="0.25">
      <c r="A13" t="s">
        <v>32</v>
      </c>
      <c r="B13">
        <v>2764700</v>
      </c>
      <c r="C13">
        <v>2615303.8999999901</v>
      </c>
      <c r="D13">
        <f>C13-B13</f>
        <v>-149396.10000000987</v>
      </c>
      <c r="E13" s="5">
        <f>IFERROR(D13/B13,0)</f>
        <v>-5.4037002206391245E-2</v>
      </c>
      <c r="F13">
        <f>RANK(E13,E:E,1)</f>
        <v>12</v>
      </c>
      <c r="H13" t="s">
        <v>33</v>
      </c>
      <c r="I13">
        <v>9713300</v>
      </c>
      <c r="J13">
        <v>8991707.2399999909</v>
      </c>
      <c r="K13">
        <f>J13-I13</f>
        <v>-721592.76000000909</v>
      </c>
      <c r="L13" s="5">
        <f>IFERROR(K13/I13,0)</f>
        <v>-7.4289145810384635E-2</v>
      </c>
      <c r="M13">
        <f>RANK(L13,L:L,1)</f>
        <v>12</v>
      </c>
      <c r="O13" t="s">
        <v>33</v>
      </c>
      <c r="P13">
        <v>9343000</v>
      </c>
      <c r="Q13">
        <v>8766655.9100000001</v>
      </c>
      <c r="R13">
        <f>Q13-P13</f>
        <v>-576344.08999999985</v>
      </c>
      <c r="S13" s="5">
        <f>IFERROR(R13/P13,0)</f>
        <v>-6.1687262121374278E-2</v>
      </c>
      <c r="T13">
        <f>RANK(S13,S:S,1)</f>
        <v>12</v>
      </c>
    </row>
    <row r="14" spans="1:20" x14ac:dyDescent="0.25">
      <c r="A14" t="s">
        <v>26</v>
      </c>
      <c r="B14">
        <v>4280900</v>
      </c>
      <c r="C14">
        <v>4066595.33</v>
      </c>
      <c r="D14">
        <f>C14-B14</f>
        <v>-214304.66999999993</v>
      </c>
      <c r="E14" s="5">
        <f>IFERROR(D14/B14,0)</f>
        <v>-5.0060657805601608E-2</v>
      </c>
      <c r="F14">
        <f>RANK(E14,E:E,1)</f>
        <v>13</v>
      </c>
      <c r="H14" t="s">
        <v>63</v>
      </c>
      <c r="I14">
        <v>102600</v>
      </c>
      <c r="J14">
        <v>95466.880000000005</v>
      </c>
      <c r="K14">
        <f>J14-I14</f>
        <v>-7133.1199999999953</v>
      </c>
      <c r="L14" s="5">
        <f>IFERROR(K14/I14,0)</f>
        <v>-6.9523586744639335E-2</v>
      </c>
      <c r="M14">
        <f>RANK(L14,L:L,1)</f>
        <v>13</v>
      </c>
      <c r="O14" t="s">
        <v>40</v>
      </c>
      <c r="P14">
        <v>5430700</v>
      </c>
      <c r="Q14">
        <v>5117235.21</v>
      </c>
      <c r="R14">
        <f>Q14-P14</f>
        <v>-313464.79000000004</v>
      </c>
      <c r="S14" s="5">
        <f>IFERROR(R14/P14,0)</f>
        <v>-5.7720881286022069E-2</v>
      </c>
      <c r="T14">
        <f>RANK(S14,S:S,1)</f>
        <v>13</v>
      </c>
    </row>
    <row r="15" spans="1:20" x14ac:dyDescent="0.25">
      <c r="A15" t="s">
        <v>16</v>
      </c>
      <c r="B15">
        <v>356640100</v>
      </c>
      <c r="C15">
        <v>341243679.13</v>
      </c>
      <c r="D15">
        <f>C15-B15</f>
        <v>-15396420.870000005</v>
      </c>
      <c r="E15" s="5">
        <f>IFERROR(D15/B15,0)</f>
        <v>-4.3170750765267295E-2</v>
      </c>
      <c r="F15">
        <f>RANK(E15,E:E,1)</f>
        <v>14</v>
      </c>
      <c r="H15" t="s">
        <v>17</v>
      </c>
      <c r="I15">
        <v>334800</v>
      </c>
      <c r="J15">
        <v>312433.70999999897</v>
      </c>
      <c r="K15">
        <f>J15-I15</f>
        <v>-22366.290000001027</v>
      </c>
      <c r="L15" s="5">
        <f>IFERROR(K15/I15,0)</f>
        <v>-6.6804928315415249E-2</v>
      </c>
      <c r="M15">
        <f>RANK(L15,L:L,1)</f>
        <v>14</v>
      </c>
      <c r="O15" t="s">
        <v>16</v>
      </c>
      <c r="P15">
        <v>376548600</v>
      </c>
      <c r="Q15">
        <v>355279492.22999901</v>
      </c>
      <c r="R15">
        <f>Q15-P15</f>
        <v>-21269107.770000994</v>
      </c>
      <c r="S15" s="5">
        <f>IFERROR(R15/P15,0)</f>
        <v>-5.6484362894991494E-2</v>
      </c>
      <c r="T15">
        <f>RANK(S15,S:S,1)</f>
        <v>14</v>
      </c>
    </row>
    <row r="16" spans="1:20" x14ac:dyDescent="0.25">
      <c r="A16" t="s">
        <v>33</v>
      </c>
      <c r="B16">
        <v>8837300</v>
      </c>
      <c r="C16">
        <v>8460963.1999999899</v>
      </c>
      <c r="D16">
        <f>C16-B16</f>
        <v>-376336.80000001006</v>
      </c>
      <c r="E16" s="5">
        <f>IFERROR(D16/B16,0)</f>
        <v>-4.258504294298146E-2</v>
      </c>
      <c r="F16">
        <f>RANK(E16,E:E,1)</f>
        <v>15</v>
      </c>
      <c r="H16" t="s">
        <v>32</v>
      </c>
      <c r="I16">
        <v>2861000</v>
      </c>
      <c r="J16">
        <v>2671745.94</v>
      </c>
      <c r="K16">
        <f>J16-I16</f>
        <v>-189254.06000000006</v>
      </c>
      <c r="L16" s="5">
        <f>IFERROR(K16/I16,0)</f>
        <v>-6.6149619014330668E-2</v>
      </c>
      <c r="M16">
        <f>RANK(L16,L:L,1)</f>
        <v>15</v>
      </c>
      <c r="O16" t="s">
        <v>62</v>
      </c>
      <c r="P16">
        <v>7289800</v>
      </c>
      <c r="Q16">
        <v>6882350.23999999</v>
      </c>
      <c r="R16">
        <f>Q16-P16</f>
        <v>-407449.76000001002</v>
      </c>
      <c r="S16" s="5">
        <f>IFERROR(R16/P16,0)</f>
        <v>-5.5893132870587676E-2</v>
      </c>
      <c r="T16">
        <f>RANK(S16,S:S,1)</f>
        <v>15</v>
      </c>
    </row>
    <row r="17" spans="1:20" x14ac:dyDescent="0.25">
      <c r="A17" t="s">
        <v>23</v>
      </c>
      <c r="B17">
        <v>9349400</v>
      </c>
      <c r="C17">
        <v>8952825.2799999993</v>
      </c>
      <c r="D17">
        <f>C17-B17</f>
        <v>-396574.72000000067</v>
      </c>
      <c r="E17" s="5">
        <f>IFERROR(D17/B17,0)</f>
        <v>-4.2417130511048909E-2</v>
      </c>
      <c r="F17">
        <f>RANK(E17,E:E,1)</f>
        <v>16</v>
      </c>
      <c r="H17" t="s">
        <v>40</v>
      </c>
      <c r="I17">
        <v>5442200</v>
      </c>
      <c r="J17">
        <v>5122329.02999999</v>
      </c>
      <c r="K17">
        <f>J17-I17</f>
        <v>-319870.97000000998</v>
      </c>
      <c r="L17" s="5">
        <f>IFERROR(K17/I17,0)</f>
        <v>-5.8776040939327839E-2</v>
      </c>
      <c r="M17">
        <f>RANK(L17,L:L,1)</f>
        <v>16</v>
      </c>
      <c r="O17" t="s">
        <v>60</v>
      </c>
      <c r="P17">
        <v>267100</v>
      </c>
      <c r="Q17">
        <v>254753.15999999901</v>
      </c>
      <c r="R17">
        <f>Q17-P17</f>
        <v>-12346.840000000986</v>
      </c>
      <c r="S17" s="5">
        <f>IFERROR(R17/P17,0)</f>
        <v>-4.6225533508053113E-2</v>
      </c>
      <c r="T17">
        <f>RANK(S17,S:S,1)</f>
        <v>16</v>
      </c>
    </row>
    <row r="18" spans="1:20" x14ac:dyDescent="0.25">
      <c r="A18" t="s">
        <v>55</v>
      </c>
      <c r="B18">
        <v>4593300</v>
      </c>
      <c r="C18">
        <v>4409060.2099999897</v>
      </c>
      <c r="D18">
        <f>C18-B18</f>
        <v>-184239.79000001028</v>
      </c>
      <c r="E18" s="5">
        <f>IFERROR(D18/B18,0)</f>
        <v>-4.0110550149132493E-2</v>
      </c>
      <c r="F18">
        <f>RANK(E18,E:E,1)</f>
        <v>17</v>
      </c>
      <c r="H18" t="s">
        <v>24</v>
      </c>
      <c r="I18">
        <v>495200</v>
      </c>
      <c r="J18">
        <v>467907.84000000003</v>
      </c>
      <c r="K18">
        <f>J18-I18</f>
        <v>-27292.159999999974</v>
      </c>
      <c r="L18" s="5">
        <f>IFERROR(K18/I18,0)</f>
        <v>-5.5113408723747932E-2</v>
      </c>
      <c r="M18">
        <f>RANK(L18,L:L,1)</f>
        <v>17</v>
      </c>
      <c r="O18" t="s">
        <v>53</v>
      </c>
      <c r="P18">
        <v>1759500</v>
      </c>
      <c r="Q18">
        <v>1680463.8699999901</v>
      </c>
      <c r="R18">
        <f>Q18-P18</f>
        <v>-79036.1300000099</v>
      </c>
      <c r="S18" s="5">
        <f>IFERROR(R18/P18,0)</f>
        <v>-4.4919653310605226E-2</v>
      </c>
      <c r="T18">
        <f>RANK(S18,S:S,1)</f>
        <v>17</v>
      </c>
    </row>
    <row r="19" spans="1:20" x14ac:dyDescent="0.25">
      <c r="A19" t="s">
        <v>37</v>
      </c>
      <c r="B19">
        <v>20862700</v>
      </c>
      <c r="C19">
        <v>20036743.4099999</v>
      </c>
      <c r="D19">
        <f>C19-B19</f>
        <v>-825956.59000010043</v>
      </c>
      <c r="E19" s="5">
        <f>IFERROR(D19/B19,0)</f>
        <v>-3.9590110100806722E-2</v>
      </c>
      <c r="F19">
        <f>RANK(E19,E:E,1)</f>
        <v>18</v>
      </c>
      <c r="H19" t="s">
        <v>27</v>
      </c>
      <c r="I19">
        <v>6223700</v>
      </c>
      <c r="J19">
        <v>5909077.9399999902</v>
      </c>
      <c r="K19">
        <f>J19-I19</f>
        <v>-314622.06000000983</v>
      </c>
      <c r="L19" s="5">
        <f>IFERROR(K19/I19,0)</f>
        <v>-5.0552253482656594E-2</v>
      </c>
      <c r="M19">
        <f>RANK(L19,L:L,1)</f>
        <v>18</v>
      </c>
      <c r="O19" t="s">
        <v>57</v>
      </c>
      <c r="P19">
        <v>8497500</v>
      </c>
      <c r="Q19">
        <v>8150982.5699999901</v>
      </c>
      <c r="R19">
        <f>Q19-P19</f>
        <v>-346517.43000000995</v>
      </c>
      <c r="S19" s="5">
        <f>IFERROR(R19/P19,0)</f>
        <v>-4.0778750220654303E-2</v>
      </c>
      <c r="T19">
        <f>RANK(S19,S:S,1)</f>
        <v>18</v>
      </c>
    </row>
    <row r="20" spans="1:20" x14ac:dyDescent="0.25">
      <c r="A20" t="s">
        <v>51</v>
      </c>
      <c r="B20">
        <v>2087800</v>
      </c>
      <c r="C20">
        <v>2005447.73999999</v>
      </c>
      <c r="D20">
        <f>C20-B20</f>
        <v>-82352.260000010021</v>
      </c>
      <c r="E20" s="5">
        <f>IFERROR(D20/B20,0)</f>
        <v>-3.9444515758219188E-2</v>
      </c>
      <c r="F20">
        <f>RANK(E20,E:E,1)</f>
        <v>19</v>
      </c>
      <c r="H20" t="s">
        <v>52</v>
      </c>
      <c r="I20">
        <v>792800</v>
      </c>
      <c r="J20">
        <v>753451.96</v>
      </c>
      <c r="K20">
        <f>J20-I20</f>
        <v>-39348.040000000037</v>
      </c>
      <c r="L20" s="5">
        <f>IFERROR(K20/I20,0)</f>
        <v>-4.9631735620585316E-2</v>
      </c>
      <c r="M20">
        <f>RANK(L20,L:L,1)</f>
        <v>19</v>
      </c>
      <c r="O20" t="s">
        <v>28</v>
      </c>
      <c r="P20">
        <v>526200</v>
      </c>
      <c r="Q20">
        <v>504989.88</v>
      </c>
      <c r="R20">
        <f>Q20-P20</f>
        <v>-21210.119999999995</v>
      </c>
      <c r="S20" s="5">
        <f>IFERROR(R20/P20,0)</f>
        <v>-4.0308095781071827E-2</v>
      </c>
      <c r="T20">
        <f>RANK(S20,S:S,1)</f>
        <v>19</v>
      </c>
    </row>
    <row r="21" spans="1:20" x14ac:dyDescent="0.25">
      <c r="A21" t="s">
        <v>62</v>
      </c>
      <c r="B21">
        <v>6737100</v>
      </c>
      <c r="C21">
        <v>6527352.5699999901</v>
      </c>
      <c r="D21">
        <f>C21-B21</f>
        <v>-209747.43000000995</v>
      </c>
      <c r="E21" s="5">
        <f>IFERROR(D21/B21,0)</f>
        <v>-3.1133192323107857E-2</v>
      </c>
      <c r="F21">
        <f>RANK(E21,E:E,1)</f>
        <v>20</v>
      </c>
      <c r="H21" t="s">
        <v>51</v>
      </c>
      <c r="I21">
        <v>2229200</v>
      </c>
      <c r="J21">
        <v>2118943.21</v>
      </c>
      <c r="K21">
        <f>J21-I21</f>
        <v>-110256.79000000004</v>
      </c>
      <c r="L21" s="5">
        <f>IFERROR(K21/I21,0)</f>
        <v>-4.9460250314014013E-2</v>
      </c>
      <c r="M21">
        <f>RANK(L21,L:L,1)</f>
        <v>20</v>
      </c>
      <c r="O21" t="s">
        <v>45</v>
      </c>
      <c r="P21">
        <v>1870700</v>
      </c>
      <c r="Q21">
        <v>1801391.34</v>
      </c>
      <c r="R21">
        <f>Q21-P21</f>
        <v>-69308.659999999916</v>
      </c>
      <c r="S21" s="5">
        <f>IFERROR(R21/P21,0)</f>
        <v>-3.7049585716576634E-2</v>
      </c>
      <c r="T21">
        <f>RANK(S21,S:S,1)</f>
        <v>20</v>
      </c>
    </row>
    <row r="22" spans="1:20" x14ac:dyDescent="0.25">
      <c r="A22" t="s">
        <v>31</v>
      </c>
      <c r="B22">
        <v>14860800</v>
      </c>
      <c r="C22">
        <v>14439480.050000001</v>
      </c>
      <c r="D22">
        <f>C22-B22</f>
        <v>-421319.94999999925</v>
      </c>
      <c r="E22" s="5">
        <f>IFERROR(D22/B22,0)</f>
        <v>-2.8351094826658003E-2</v>
      </c>
      <c r="F22">
        <f>RANK(E22,E:E,1)</f>
        <v>21</v>
      </c>
      <c r="H22" t="s">
        <v>48</v>
      </c>
      <c r="I22">
        <v>4350600</v>
      </c>
      <c r="J22">
        <v>4137588.7699999898</v>
      </c>
      <c r="K22">
        <f>J22-I22</f>
        <v>-213011.23000001023</v>
      </c>
      <c r="L22" s="5">
        <f>IFERROR(K22/I22,0)</f>
        <v>-4.8961345561534093E-2</v>
      </c>
      <c r="M22">
        <f>RANK(L22,L:L,1)</f>
        <v>21</v>
      </c>
      <c r="O22" t="s">
        <v>35</v>
      </c>
      <c r="P22">
        <v>24323000</v>
      </c>
      <c r="Q22">
        <v>23434073.089999899</v>
      </c>
      <c r="R22">
        <f>Q22-P22</f>
        <v>-888926.91000010073</v>
      </c>
      <c r="S22" s="5">
        <f>IFERROR(R22/P22,0)</f>
        <v>-3.6546762734864152E-2</v>
      </c>
      <c r="T22">
        <f>RANK(S22,S:S,1)</f>
        <v>21</v>
      </c>
    </row>
    <row r="23" spans="1:20" x14ac:dyDescent="0.25">
      <c r="A23" t="s">
        <v>17</v>
      </c>
      <c r="B23">
        <v>328800</v>
      </c>
      <c r="C23">
        <v>321214.59000000003</v>
      </c>
      <c r="D23">
        <f>C23-B23</f>
        <v>-7585.4099999999744</v>
      </c>
      <c r="E23" s="5">
        <f>IFERROR(D23/B23,0)</f>
        <v>-2.3069981751824741E-2</v>
      </c>
      <c r="F23">
        <f>RANK(E23,E:E,1)</f>
        <v>22</v>
      </c>
      <c r="H23" t="s">
        <v>54</v>
      </c>
      <c r="I23">
        <v>39964900</v>
      </c>
      <c r="J23">
        <v>38095240.189999901</v>
      </c>
      <c r="K23">
        <f>J23-I23</f>
        <v>-1869659.8100000992</v>
      </c>
      <c r="L23" s="5">
        <f>IFERROR(K23/I23,0)</f>
        <v>-4.6782546934937892E-2</v>
      </c>
      <c r="M23">
        <f>RANK(L23,L:L,1)</f>
        <v>22</v>
      </c>
      <c r="O23" t="s">
        <v>19</v>
      </c>
      <c r="P23">
        <v>7759600</v>
      </c>
      <c r="Q23">
        <v>7497322.9100000001</v>
      </c>
      <c r="R23">
        <f>Q23-P23</f>
        <v>-262277.08999999985</v>
      </c>
      <c r="S23" s="5">
        <f>IFERROR(R23/P23,0)</f>
        <v>-3.3800336357544182E-2</v>
      </c>
      <c r="T23">
        <f>RANK(S23,S:S,1)</f>
        <v>22</v>
      </c>
    </row>
    <row r="24" spans="1:20" x14ac:dyDescent="0.25">
      <c r="A24" t="s">
        <v>54</v>
      </c>
      <c r="B24">
        <v>38381900</v>
      </c>
      <c r="C24">
        <v>37565141.859999903</v>
      </c>
      <c r="D24">
        <f>C24-B24</f>
        <v>-816758.14000009745</v>
      </c>
      <c r="E24" s="5">
        <f>IFERROR(D24/B24,0)</f>
        <v>-2.1279773539092578E-2</v>
      </c>
      <c r="F24">
        <f>RANK(E24,E:E,1)</f>
        <v>23</v>
      </c>
      <c r="H24" t="s">
        <v>57</v>
      </c>
      <c r="I24">
        <v>8560800</v>
      </c>
      <c r="J24">
        <v>8171472.0199999996</v>
      </c>
      <c r="K24">
        <f>J24-I24</f>
        <v>-389327.98000000045</v>
      </c>
      <c r="L24" s="5">
        <f>IFERROR(K24/I24,0)</f>
        <v>-4.5477990374731388E-2</v>
      </c>
      <c r="M24">
        <f>RANK(L24,L:L,1)</f>
        <v>23</v>
      </c>
      <c r="O24" t="s">
        <v>46</v>
      </c>
      <c r="P24">
        <v>6157400</v>
      </c>
      <c r="Q24">
        <v>5987572.0199999996</v>
      </c>
      <c r="R24">
        <f>Q24-P24</f>
        <v>-169827.98000000045</v>
      </c>
      <c r="S24" s="5">
        <f>IFERROR(R24/P24,0)</f>
        <v>-2.7581118653977402E-2</v>
      </c>
      <c r="T24">
        <f>RANK(S24,S:S,1)</f>
        <v>23</v>
      </c>
    </row>
    <row r="25" spans="1:20" x14ac:dyDescent="0.25">
      <c r="A25" t="s">
        <v>57</v>
      </c>
      <c r="B25">
        <v>8135400</v>
      </c>
      <c r="C25">
        <v>7968645.8300000001</v>
      </c>
      <c r="D25">
        <f>C25-B25</f>
        <v>-166754.16999999993</v>
      </c>
      <c r="E25" s="5">
        <f>IFERROR(D25/B25,0)</f>
        <v>-2.0497353541313264E-2</v>
      </c>
      <c r="F25">
        <f>RANK(E25,E:E,1)</f>
        <v>24</v>
      </c>
      <c r="H25" t="s">
        <v>29</v>
      </c>
      <c r="I25">
        <v>184167800</v>
      </c>
      <c r="J25">
        <v>175966389.24999899</v>
      </c>
      <c r="K25">
        <f>J25-I25</f>
        <v>-8201410.7500010133</v>
      </c>
      <c r="L25" s="5">
        <f>IFERROR(K25/I25,0)</f>
        <v>-4.4532273014072019E-2</v>
      </c>
      <c r="M25">
        <f>RANK(L25,L:L,1)</f>
        <v>24</v>
      </c>
      <c r="O25" t="s">
        <v>48</v>
      </c>
      <c r="P25">
        <v>4345600</v>
      </c>
      <c r="Q25">
        <v>4229801.51</v>
      </c>
      <c r="R25">
        <f>Q25-P25</f>
        <v>-115798.49000000022</v>
      </c>
      <c r="S25" s="5">
        <f>IFERROR(R25/P25,0)</f>
        <v>-2.6647296115611244E-2</v>
      </c>
      <c r="T25">
        <f>RANK(S25,S:S,1)</f>
        <v>24</v>
      </c>
    </row>
    <row r="26" spans="1:20" x14ac:dyDescent="0.25">
      <c r="A26" t="s">
        <v>52</v>
      </c>
      <c r="B26">
        <v>855300</v>
      </c>
      <c r="C26">
        <v>838669.82</v>
      </c>
      <c r="D26">
        <f>C26-B26</f>
        <v>-16630.180000000051</v>
      </c>
      <c r="E26" s="5">
        <f>IFERROR(D26/B26,0)</f>
        <v>-1.9443680579913542E-2</v>
      </c>
      <c r="F26">
        <f>RANK(E26,E:E,1)</f>
        <v>25</v>
      </c>
      <c r="H26" t="s">
        <v>31</v>
      </c>
      <c r="I26">
        <v>15309700</v>
      </c>
      <c r="J26">
        <v>14645233.51</v>
      </c>
      <c r="K26">
        <f>J26-I26</f>
        <v>-664466.49000000022</v>
      </c>
      <c r="L26" s="5">
        <f>IFERROR(K26/I26,0)</f>
        <v>-4.3401666263871937E-2</v>
      </c>
      <c r="M26">
        <f>RANK(L26,L:L,1)</f>
        <v>25</v>
      </c>
      <c r="O26" t="s">
        <v>18</v>
      </c>
      <c r="P26">
        <v>3662400</v>
      </c>
      <c r="Q26">
        <v>3564983.04999999</v>
      </c>
      <c r="R26">
        <f>Q26-P26</f>
        <v>-97416.950000009965</v>
      </c>
      <c r="S26" s="5">
        <f>IFERROR(R26/P26,0)</f>
        <v>-2.6599210899959033E-2</v>
      </c>
      <c r="T26">
        <f>RANK(S26,S:S,1)</f>
        <v>25</v>
      </c>
    </row>
    <row r="27" spans="1:20" x14ac:dyDescent="0.25">
      <c r="A27" t="s">
        <v>48</v>
      </c>
      <c r="B27">
        <v>4189300</v>
      </c>
      <c r="C27">
        <v>4109958.22</v>
      </c>
      <c r="D27">
        <f>C27-B27</f>
        <v>-79341.779999999795</v>
      </c>
      <c r="E27" s="5">
        <f>IFERROR(D27/B27,0)</f>
        <v>-1.8939149738619768E-2</v>
      </c>
      <c r="F27">
        <f>RANK(E27,E:E,1)</f>
        <v>26</v>
      </c>
      <c r="H27" t="s">
        <v>37</v>
      </c>
      <c r="I27">
        <v>22683800</v>
      </c>
      <c r="J27">
        <v>21722126.219999898</v>
      </c>
      <c r="K27">
        <f>J27-I27</f>
        <v>-961673.78000010177</v>
      </c>
      <c r="L27" s="5">
        <f>IFERROR(K27/I27,0)</f>
        <v>-4.2394738976719144E-2</v>
      </c>
      <c r="M27">
        <f>RANK(L27,L:L,1)</f>
        <v>26</v>
      </c>
      <c r="O27" t="s">
        <v>37</v>
      </c>
      <c r="P27">
        <v>23220300</v>
      </c>
      <c r="Q27">
        <v>22619057.440000001</v>
      </c>
      <c r="R27">
        <f>Q27-P27</f>
        <v>-601242.55999999866</v>
      </c>
      <c r="S27" s="5">
        <f>IFERROR(R27/P27,0)</f>
        <v>-2.5892971236375011E-2</v>
      </c>
      <c r="T27">
        <f>RANK(S27,S:S,1)</f>
        <v>26</v>
      </c>
    </row>
    <row r="28" spans="1:20" x14ac:dyDescent="0.25">
      <c r="A28" t="s">
        <v>63</v>
      </c>
      <c r="B28">
        <v>92200</v>
      </c>
      <c r="C28">
        <v>90499.43</v>
      </c>
      <c r="D28">
        <f>C28-B28</f>
        <v>-1700.570000000007</v>
      </c>
      <c r="E28" s="5">
        <f>IFERROR(D28/B28,0)</f>
        <v>-1.8444360086767971E-2</v>
      </c>
      <c r="F28">
        <f>RANK(E28,E:E,1)</f>
        <v>27</v>
      </c>
      <c r="H28" t="s">
        <v>43</v>
      </c>
      <c r="I28">
        <v>2779500</v>
      </c>
      <c r="J28">
        <v>2665264.4399999902</v>
      </c>
      <c r="K28">
        <f>J28-I28</f>
        <v>-114235.56000000983</v>
      </c>
      <c r="L28" s="5">
        <f>IFERROR(K28/I28,0)</f>
        <v>-4.1099320021590155E-2</v>
      </c>
      <c r="M28">
        <f>RANK(L28,L:L,1)</f>
        <v>27</v>
      </c>
      <c r="O28" t="s">
        <v>27</v>
      </c>
      <c r="P28">
        <v>6207300</v>
      </c>
      <c r="Q28">
        <v>6056976.6699999999</v>
      </c>
      <c r="R28">
        <f>Q28-P28</f>
        <v>-150323.33000000007</v>
      </c>
      <c r="S28" s="5">
        <f>IFERROR(R28/P28,0)</f>
        <v>-2.4217184605222895E-2</v>
      </c>
      <c r="T28">
        <f>RANK(S28,S:S,1)</f>
        <v>27</v>
      </c>
    </row>
    <row r="29" spans="1:20" x14ac:dyDescent="0.25">
      <c r="A29" t="s">
        <v>43</v>
      </c>
      <c r="B29">
        <v>2561800</v>
      </c>
      <c r="C29">
        <v>2523884.71</v>
      </c>
      <c r="D29">
        <f>C29-B29</f>
        <v>-37915.290000000037</v>
      </c>
      <c r="E29" s="5">
        <f>IFERROR(D29/B29,0)</f>
        <v>-1.4800253727847622E-2</v>
      </c>
      <c r="F29">
        <f>RANK(E29,E:E,1)</f>
        <v>28</v>
      </c>
      <c r="H29" t="s">
        <v>38</v>
      </c>
      <c r="I29">
        <v>1112700</v>
      </c>
      <c r="J29">
        <v>1067214.42</v>
      </c>
      <c r="K29">
        <f>J29-I29</f>
        <v>-45485.580000000075</v>
      </c>
      <c r="L29" s="5">
        <f>IFERROR(K29/I29,0)</f>
        <v>-4.087856565111897E-2</v>
      </c>
      <c r="M29">
        <f>RANK(L29,L:L,1)</f>
        <v>28</v>
      </c>
      <c r="O29" t="s">
        <v>29</v>
      </c>
      <c r="P29">
        <v>188953500</v>
      </c>
      <c r="Q29">
        <v>184450910.84999901</v>
      </c>
      <c r="R29">
        <f>Q29-P29</f>
        <v>-4502589.1500009894</v>
      </c>
      <c r="S29" s="5">
        <f>IFERROR(R29/P29,0)</f>
        <v>-2.3829085727446114E-2</v>
      </c>
      <c r="T29">
        <f>RANK(S29,S:S,1)</f>
        <v>28</v>
      </c>
    </row>
    <row r="30" spans="1:20" x14ac:dyDescent="0.25">
      <c r="A30" t="s">
        <v>45</v>
      </c>
      <c r="B30">
        <v>1765600</v>
      </c>
      <c r="C30">
        <v>1740827.69</v>
      </c>
      <c r="D30">
        <f>C30-B30</f>
        <v>-24772.310000000056</v>
      </c>
      <c r="E30" s="5">
        <f>IFERROR(D30/B30,0)</f>
        <v>-1.4030533529678329E-2</v>
      </c>
      <c r="F30">
        <f>RANK(E30,E:E,1)</f>
        <v>29</v>
      </c>
      <c r="H30" t="s">
        <v>62</v>
      </c>
      <c r="I30">
        <v>7214700</v>
      </c>
      <c r="J30">
        <v>6922072.5599999996</v>
      </c>
      <c r="K30">
        <f>J30-I30</f>
        <v>-292627.44000000041</v>
      </c>
      <c r="L30" s="5">
        <f>IFERROR(K30/I30,0)</f>
        <v>-4.0559890224125802E-2</v>
      </c>
      <c r="M30">
        <f>RANK(L30,L:L,1)</f>
        <v>29</v>
      </c>
      <c r="O30" t="s">
        <v>24</v>
      </c>
      <c r="P30">
        <v>487500</v>
      </c>
      <c r="Q30">
        <v>478318.92</v>
      </c>
      <c r="R30">
        <f>Q30-P30</f>
        <v>-9181.0800000000163</v>
      </c>
      <c r="S30" s="5">
        <f>IFERROR(R30/P30,0)</f>
        <v>-1.883298461538465E-2</v>
      </c>
      <c r="T30">
        <f>RANK(S30,S:S,1)</f>
        <v>29</v>
      </c>
    </row>
    <row r="31" spans="1:20" x14ac:dyDescent="0.25">
      <c r="A31" t="s">
        <v>28</v>
      </c>
      <c r="B31">
        <v>512000</v>
      </c>
      <c r="C31">
        <v>505017.37</v>
      </c>
      <c r="D31">
        <f>C31-B31</f>
        <v>-6982.6300000000047</v>
      </c>
      <c r="E31" s="5">
        <f>IFERROR(D31/B31,0)</f>
        <v>-1.3637949218750009E-2</v>
      </c>
      <c r="F31">
        <f>RANK(E31,E:E,1)</f>
        <v>30</v>
      </c>
      <c r="H31" t="s">
        <v>59</v>
      </c>
      <c r="I31">
        <v>56792200</v>
      </c>
      <c r="J31">
        <v>54594953.959999897</v>
      </c>
      <c r="K31">
        <f>J31-I31</f>
        <v>-2197246.0400001034</v>
      </c>
      <c r="L31" s="5">
        <f>IFERROR(K31/I31,0)</f>
        <v>-3.8689222111488959E-2</v>
      </c>
      <c r="M31">
        <f>RANK(L31,L:L,1)</f>
        <v>30</v>
      </c>
      <c r="O31" t="s">
        <v>55</v>
      </c>
      <c r="P31">
        <v>4799900</v>
      </c>
      <c r="Q31">
        <v>4717822.6500000004</v>
      </c>
      <c r="R31">
        <f>Q31-P31</f>
        <v>-82077.349999999627</v>
      </c>
      <c r="S31" s="5">
        <f>IFERROR(R31/P31,0)</f>
        <v>-1.7099804162586642E-2</v>
      </c>
      <c r="T31">
        <f>RANK(S31,S:S,1)</f>
        <v>30</v>
      </c>
    </row>
    <row r="32" spans="1:20" x14ac:dyDescent="0.25">
      <c r="A32" t="s">
        <v>38</v>
      </c>
      <c r="B32">
        <v>917200</v>
      </c>
      <c r="C32">
        <v>904969.19</v>
      </c>
      <c r="D32">
        <f>C32-B32</f>
        <v>-12230.810000000056</v>
      </c>
      <c r="E32" s="5">
        <f>IFERROR(D32/B32,0)</f>
        <v>-1.3334943305713101E-2</v>
      </c>
      <c r="F32">
        <f>RANK(E32,E:E,1)</f>
        <v>31</v>
      </c>
      <c r="H32" t="s">
        <v>65</v>
      </c>
      <c r="I32">
        <v>8925500</v>
      </c>
      <c r="J32">
        <v>8599059.6199999992</v>
      </c>
      <c r="K32">
        <f>J32-I32</f>
        <v>-326440.38000000082</v>
      </c>
      <c r="L32" s="5">
        <f>IFERROR(K32/I32,0)</f>
        <v>-3.6573903982970231E-2</v>
      </c>
      <c r="M32">
        <f>RANK(L32,L:L,1)</f>
        <v>31</v>
      </c>
      <c r="O32" t="s">
        <v>54</v>
      </c>
      <c r="P32">
        <v>40216700</v>
      </c>
      <c r="Q32">
        <v>39606263.709999897</v>
      </c>
      <c r="R32">
        <f>Q32-P32</f>
        <v>-610436.29000010341</v>
      </c>
      <c r="S32" s="5">
        <f>IFERROR(R32/P32,0)</f>
        <v>-1.5178676768608648E-2</v>
      </c>
      <c r="T32">
        <f>RANK(S32,S:S,1)</f>
        <v>31</v>
      </c>
    </row>
    <row r="33" spans="1:20" x14ac:dyDescent="0.25">
      <c r="A33" t="s">
        <v>36</v>
      </c>
      <c r="B33">
        <v>11566000</v>
      </c>
      <c r="C33">
        <v>11412339.8799999</v>
      </c>
      <c r="D33">
        <f>C33-B33</f>
        <v>-153660.12000009976</v>
      </c>
      <c r="E33" s="5">
        <f>IFERROR(D33/B33,0)</f>
        <v>-1.3285502334437123E-2</v>
      </c>
      <c r="F33">
        <f>RANK(E33,E:E,1)</f>
        <v>32</v>
      </c>
      <c r="H33" t="s">
        <v>45</v>
      </c>
      <c r="I33">
        <v>1823300</v>
      </c>
      <c r="J33">
        <v>1762676.85</v>
      </c>
      <c r="K33">
        <f>J33-I33</f>
        <v>-60623.149999999907</v>
      </c>
      <c r="L33" s="5">
        <f>IFERROR(K33/I33,0)</f>
        <v>-3.3249136181648611E-2</v>
      </c>
      <c r="M33">
        <f>RANK(L33,L:L,1)</f>
        <v>32</v>
      </c>
      <c r="O33" t="s">
        <v>59</v>
      </c>
      <c r="P33">
        <v>56027100</v>
      </c>
      <c r="Q33">
        <v>55386549.6599999</v>
      </c>
      <c r="R33">
        <f>Q33-P33</f>
        <v>-640550.34000010043</v>
      </c>
      <c r="S33" s="5">
        <f>IFERROR(R33/P33,0)</f>
        <v>-1.1432866237947358E-2</v>
      </c>
      <c r="T33">
        <f>RANK(S33,S:S,1)</f>
        <v>32</v>
      </c>
    </row>
    <row r="34" spans="1:20" x14ac:dyDescent="0.25">
      <c r="A34" t="s">
        <v>27</v>
      </c>
      <c r="B34">
        <v>5847800</v>
      </c>
      <c r="C34">
        <v>5772288.3300000001</v>
      </c>
      <c r="D34">
        <f>C34-B34</f>
        <v>-75511.669999999925</v>
      </c>
      <c r="E34" s="5">
        <f>IFERROR(D34/B34,0)</f>
        <v>-1.2912833886247806E-2</v>
      </c>
      <c r="F34">
        <f>RANK(E34,E:E,1)</f>
        <v>33</v>
      </c>
      <c r="H34" t="s">
        <v>60</v>
      </c>
      <c r="I34">
        <v>266000</v>
      </c>
      <c r="J34">
        <v>257402.90999999901</v>
      </c>
      <c r="K34">
        <f>J34-I34</f>
        <v>-8597.090000000986</v>
      </c>
      <c r="L34" s="5">
        <f>IFERROR(K34/I34,0)</f>
        <v>-3.2319887218048821E-2</v>
      </c>
      <c r="M34">
        <f>RANK(L34,L:L,1)</f>
        <v>33</v>
      </c>
      <c r="O34" t="s">
        <v>65</v>
      </c>
      <c r="P34">
        <v>8833900</v>
      </c>
      <c r="Q34">
        <v>8735843.3100000005</v>
      </c>
      <c r="R34">
        <f>Q34-P34</f>
        <v>-98056.689999999478</v>
      </c>
      <c r="S34" s="5">
        <f>IFERROR(R34/P34,0)</f>
        <v>-1.1100045280114048E-2</v>
      </c>
      <c r="T34">
        <f>RANK(S34,S:S,1)</f>
        <v>33</v>
      </c>
    </row>
    <row r="35" spans="1:20" x14ac:dyDescent="0.25">
      <c r="A35" t="s">
        <v>59</v>
      </c>
      <c r="B35">
        <v>55301600</v>
      </c>
      <c r="C35">
        <v>54589584.0499999</v>
      </c>
      <c r="D35">
        <f>C35-B35</f>
        <v>-712015.95000009984</v>
      </c>
      <c r="E35" s="5">
        <f>IFERROR(D35/B35,0)</f>
        <v>-1.287514194887851E-2</v>
      </c>
      <c r="F35">
        <f>RANK(E35,E:E,1)</f>
        <v>34</v>
      </c>
      <c r="H35" t="s">
        <v>55</v>
      </c>
      <c r="I35">
        <v>5089500</v>
      </c>
      <c r="J35">
        <v>4956043.6699999897</v>
      </c>
      <c r="K35">
        <f>J35-I35</f>
        <v>-133456.33000001032</v>
      </c>
      <c r="L35" s="5">
        <f>IFERROR(K35/I35,0)</f>
        <v>-2.6221894095689226E-2</v>
      </c>
      <c r="M35">
        <f>RANK(L35,L:L,1)</f>
        <v>34</v>
      </c>
      <c r="O35" t="s">
        <v>47</v>
      </c>
      <c r="P35">
        <v>989572899.99999905</v>
      </c>
      <c r="Q35">
        <v>984116289.40999901</v>
      </c>
      <c r="R35">
        <f>Q35-P35</f>
        <v>-5456610.5900000334</v>
      </c>
      <c r="S35" s="5">
        <f>IFERROR(R35/P35,0)</f>
        <v>-5.5141067323084929E-3</v>
      </c>
      <c r="T35">
        <f>RANK(S35,S:S,1)</f>
        <v>34</v>
      </c>
    </row>
    <row r="36" spans="1:20" x14ac:dyDescent="0.25">
      <c r="A36" t="s">
        <v>65</v>
      </c>
      <c r="B36">
        <v>8609500</v>
      </c>
      <c r="C36">
        <v>8499425.3399999905</v>
      </c>
      <c r="D36">
        <f>C36-B36</f>
        <v>-110074.66000000946</v>
      </c>
      <c r="E36" s="5">
        <f>IFERROR(D36/B36,0)</f>
        <v>-1.2785255822058129E-2</v>
      </c>
      <c r="F36">
        <f>RANK(E36,E:E,1)</f>
        <v>35</v>
      </c>
      <c r="H36" t="s">
        <v>46</v>
      </c>
      <c r="I36">
        <v>6195500</v>
      </c>
      <c r="J36">
        <v>6084985.4699999997</v>
      </c>
      <c r="K36">
        <f>J36-I36</f>
        <v>-110514.53000000026</v>
      </c>
      <c r="L36" s="5">
        <f>IFERROR(K36/I36,0)</f>
        <v>-1.7837871035428981E-2</v>
      </c>
      <c r="M36">
        <f>RANK(L36,L:L,1)</f>
        <v>35</v>
      </c>
      <c r="O36" t="s">
        <v>39</v>
      </c>
      <c r="P36">
        <v>496500</v>
      </c>
      <c r="Q36">
        <v>494775.1</v>
      </c>
      <c r="R36">
        <f>Q36-P36</f>
        <v>-1724.9000000000233</v>
      </c>
      <c r="S36" s="5">
        <f>IFERROR(R36/P36,0)</f>
        <v>-3.4741188318228064E-3</v>
      </c>
      <c r="T36">
        <f>RANK(S36,S:S,1)</f>
        <v>35</v>
      </c>
    </row>
    <row r="37" spans="1:20" x14ac:dyDescent="0.25">
      <c r="A37" t="s">
        <v>46</v>
      </c>
      <c r="B37">
        <v>5999400</v>
      </c>
      <c r="C37">
        <v>5925637.7199999904</v>
      </c>
      <c r="D37">
        <f>C37-B37</f>
        <v>-73762.280000009574</v>
      </c>
      <c r="E37" s="5">
        <f>IFERROR(D37/B37,0)</f>
        <v>-1.2294942827617691E-2</v>
      </c>
      <c r="F37">
        <f>RANK(E37,E:E,1)</f>
        <v>36</v>
      </c>
      <c r="H37" t="s">
        <v>18</v>
      </c>
      <c r="I37">
        <v>3652300</v>
      </c>
      <c r="J37">
        <v>3589693.2099999902</v>
      </c>
      <c r="K37">
        <f>J37-I37</f>
        <v>-62606.790000009816</v>
      </c>
      <c r="L37" s="5">
        <f>IFERROR(K37/I37,0)</f>
        <v>-1.7141743558856015E-2</v>
      </c>
      <c r="M37">
        <f>RANK(L37,L:L,1)</f>
        <v>36</v>
      </c>
      <c r="O37" t="s">
        <v>44</v>
      </c>
      <c r="P37">
        <v>12861300</v>
      </c>
      <c r="Q37">
        <v>12826009.609999999</v>
      </c>
      <c r="R37">
        <f>Q37-P37</f>
        <v>-35290.390000000596</v>
      </c>
      <c r="S37" s="5">
        <f>IFERROR(R37/P37,0)</f>
        <v>-2.7439209100169185E-3</v>
      </c>
      <c r="T37">
        <f>RANK(S37,S:S,1)</f>
        <v>36</v>
      </c>
    </row>
    <row r="38" spans="1:20" x14ac:dyDescent="0.25">
      <c r="A38" t="s">
        <v>30</v>
      </c>
      <c r="B38">
        <v>6600700</v>
      </c>
      <c r="C38">
        <v>6522480.4599999897</v>
      </c>
      <c r="D38">
        <f>C38-B38</f>
        <v>-78219.540000010282</v>
      </c>
      <c r="E38" s="5">
        <f>IFERROR(D38/B38,0)</f>
        <v>-1.1850188616360429E-2</v>
      </c>
      <c r="F38">
        <f>RANK(E38,E:E,1)</f>
        <v>37</v>
      </c>
      <c r="H38" t="s">
        <v>39</v>
      </c>
      <c r="I38">
        <v>505200</v>
      </c>
      <c r="J38">
        <v>497194.20999999897</v>
      </c>
      <c r="K38">
        <f>J38-I38</f>
        <v>-8005.7900000010268</v>
      </c>
      <c r="L38" s="5">
        <f>IFERROR(K38/I38,0)</f>
        <v>-1.5846773555029746E-2</v>
      </c>
      <c r="M38">
        <f>RANK(L38,L:L,1)</f>
        <v>37</v>
      </c>
      <c r="O38" t="s">
        <v>17</v>
      </c>
      <c r="P38">
        <v>322700</v>
      </c>
      <c r="Q38">
        <v>322263.03999999998</v>
      </c>
      <c r="R38">
        <f>Q38-P38</f>
        <v>-436.96000000002095</v>
      </c>
      <c r="S38" s="5">
        <f>IFERROR(R38/P38,0)</f>
        <v>-1.3540749922529313E-3</v>
      </c>
      <c r="T38">
        <f>RANK(S38,S:S,1)</f>
        <v>37</v>
      </c>
    </row>
    <row r="39" spans="1:20" x14ac:dyDescent="0.25">
      <c r="A39" t="s">
        <v>39</v>
      </c>
      <c r="B39">
        <v>484100</v>
      </c>
      <c r="C39">
        <v>479149.53</v>
      </c>
      <c r="D39">
        <f>C39-B39</f>
        <v>-4950.4699999999721</v>
      </c>
      <c r="E39" s="5">
        <f>IFERROR(D39/B39,0)</f>
        <v>-1.0226130964676661E-2</v>
      </c>
      <c r="F39">
        <f>RANK(E39,E:E,1)</f>
        <v>38</v>
      </c>
      <c r="H39" t="s">
        <v>36</v>
      </c>
      <c r="I39">
        <v>11980700</v>
      </c>
      <c r="J39">
        <v>11791977.9699999</v>
      </c>
      <c r="K39">
        <f>J39-I39</f>
        <v>-188722.03000009991</v>
      </c>
      <c r="L39" s="5">
        <f>IFERROR(K39/I39,0)</f>
        <v>-1.5752170574348738E-2</v>
      </c>
      <c r="M39">
        <f>RANK(L39,L:L,1)</f>
        <v>38</v>
      </c>
      <c r="O39" t="s">
        <v>61</v>
      </c>
      <c r="P39">
        <v>75072800</v>
      </c>
      <c r="Q39">
        <v>75050829.179999903</v>
      </c>
      <c r="R39">
        <f>Q39-P39</f>
        <v>-21970.820000097156</v>
      </c>
      <c r="S39" s="5">
        <f>IFERROR(R39/P39,0)</f>
        <v>-2.9266019117572752E-4</v>
      </c>
      <c r="T39">
        <f>RANK(S39,S:S,1)</f>
        <v>38</v>
      </c>
    </row>
    <row r="40" spans="1:20" x14ac:dyDescent="0.25">
      <c r="A40" t="s">
        <v>58</v>
      </c>
      <c r="B40">
        <v>30083200</v>
      </c>
      <c r="C40">
        <v>29789104.379999999</v>
      </c>
      <c r="D40">
        <f>C40-B40</f>
        <v>-294095.62000000104</v>
      </c>
      <c r="E40" s="5">
        <f>IFERROR(D40/B40,0)</f>
        <v>-9.7760750186150751E-3</v>
      </c>
      <c r="F40">
        <f>RANK(E40,E:E,1)</f>
        <v>39</v>
      </c>
      <c r="H40" t="s">
        <v>56</v>
      </c>
      <c r="I40">
        <v>199130300</v>
      </c>
      <c r="J40">
        <v>196755033.31</v>
      </c>
      <c r="K40">
        <f>J40-I40</f>
        <v>-2375266.6899999976</v>
      </c>
      <c r="L40" s="5">
        <f>IFERROR(K40/I40,0)</f>
        <v>-1.1928203241796942E-2</v>
      </c>
      <c r="M40">
        <f>RANK(L40,L:L,1)</f>
        <v>39</v>
      </c>
      <c r="O40" t="s">
        <v>20</v>
      </c>
      <c r="P40">
        <v>445200</v>
      </c>
      <c r="Q40">
        <v>445114.28999999899</v>
      </c>
      <c r="R40">
        <f>Q40-P40</f>
        <v>-85.710000001010485</v>
      </c>
      <c r="S40" s="5">
        <f>IFERROR(R40/P40,0)</f>
        <v>-1.925202156356929E-4</v>
      </c>
      <c r="T40">
        <f>RANK(S40,S:S,1)</f>
        <v>39</v>
      </c>
    </row>
    <row r="41" spans="1:20" x14ac:dyDescent="0.25">
      <c r="A41" t="s">
        <v>44</v>
      </c>
      <c r="B41">
        <v>12132200</v>
      </c>
      <c r="C41">
        <v>12030494.1</v>
      </c>
      <c r="D41">
        <f>C41-B41</f>
        <v>-101705.90000000037</v>
      </c>
      <c r="E41" s="5">
        <f>IFERROR(D41/B41,0)</f>
        <v>-8.3831374359143746E-3</v>
      </c>
      <c r="F41">
        <f>RANK(E41,E:E,1)</f>
        <v>40</v>
      </c>
      <c r="H41" t="s">
        <v>28</v>
      </c>
      <c r="I41">
        <v>530500</v>
      </c>
      <c r="J41">
        <v>524402.98</v>
      </c>
      <c r="K41">
        <f>J41-I41</f>
        <v>-6097.0200000000186</v>
      </c>
      <c r="L41" s="5">
        <f>IFERROR(K41/I41,0)</f>
        <v>-1.1492968897266765E-2</v>
      </c>
      <c r="M41">
        <f>RANK(L41,L:L,1)</f>
        <v>40</v>
      </c>
      <c r="O41" t="s">
        <v>52</v>
      </c>
      <c r="P41">
        <v>777800</v>
      </c>
      <c r="Q41">
        <v>777663.26</v>
      </c>
      <c r="R41">
        <f>Q41-P41</f>
        <v>-136.73999999999069</v>
      </c>
      <c r="S41" s="5">
        <f>IFERROR(R41/P41,0)</f>
        <v>-1.7580354847003174E-4</v>
      </c>
      <c r="T41">
        <f>RANK(S41,S:S,1)</f>
        <v>40</v>
      </c>
    </row>
    <row r="42" spans="1:20" x14ac:dyDescent="0.25">
      <c r="A42" t="s">
        <v>47</v>
      </c>
      <c r="B42">
        <v>927703099.99999905</v>
      </c>
      <c r="C42">
        <v>920284264.73000002</v>
      </c>
      <c r="D42">
        <f>C42-B42</f>
        <v>-7418835.2699990273</v>
      </c>
      <c r="E42" s="5">
        <f>IFERROR(D42/B42,0)</f>
        <v>-7.9969930789269058E-3</v>
      </c>
      <c r="F42">
        <f>RANK(E42,E:E,1)</f>
        <v>41</v>
      </c>
      <c r="H42" t="s">
        <v>58</v>
      </c>
      <c r="I42">
        <v>31040700</v>
      </c>
      <c r="J42">
        <v>30793711.48</v>
      </c>
      <c r="K42">
        <f>J42-I42</f>
        <v>-246988.51999999955</v>
      </c>
      <c r="L42" s="5">
        <f>IFERROR(K42/I42,0)</f>
        <v>-7.9569249404813532E-3</v>
      </c>
      <c r="M42">
        <f>RANK(L42,L:L,1)</f>
        <v>41</v>
      </c>
      <c r="O42" t="s">
        <v>38</v>
      </c>
      <c r="P42">
        <v>1112600</v>
      </c>
      <c r="Q42">
        <v>1112527.1200000001</v>
      </c>
      <c r="R42">
        <f>Q42-P42</f>
        <v>-72.879999999888241</v>
      </c>
      <c r="S42" s="5">
        <f>IFERROR(R42/P42,0)</f>
        <v>-6.5504224339284781E-5</v>
      </c>
      <c r="T42">
        <f>RANK(S42,S:S,1)</f>
        <v>41</v>
      </c>
    </row>
    <row r="43" spans="1:20" x14ac:dyDescent="0.25">
      <c r="A43" t="s">
        <v>18</v>
      </c>
      <c r="B43">
        <v>3130600</v>
      </c>
      <c r="C43">
        <v>3115157.5599999898</v>
      </c>
      <c r="D43">
        <f>C43-B43</f>
        <v>-15442.440000010189</v>
      </c>
      <c r="E43" s="5">
        <f>IFERROR(D43/B43,0)</f>
        <v>-4.9327413275443007E-3</v>
      </c>
      <c r="F43">
        <f>RANK(E43,E:E,1)</f>
        <v>42</v>
      </c>
      <c r="H43" t="s">
        <v>44</v>
      </c>
      <c r="I43">
        <v>12735900</v>
      </c>
      <c r="J43">
        <v>12685514.279999901</v>
      </c>
      <c r="K43">
        <f>J43-I43</f>
        <v>-50385.720000099391</v>
      </c>
      <c r="L43" s="5">
        <f>IFERROR(K43/I43,0)</f>
        <v>-3.9561962641116366E-3</v>
      </c>
      <c r="M43">
        <f>RANK(L43,L:L,1)</f>
        <v>42</v>
      </c>
      <c r="O43" t="s">
        <v>36</v>
      </c>
      <c r="P43">
        <v>11935200</v>
      </c>
      <c r="Q43">
        <v>11934454.77</v>
      </c>
      <c r="R43">
        <f>Q43-P43</f>
        <v>-745.23000000044703</v>
      </c>
      <c r="S43" s="5">
        <f>IFERROR(R43/P43,0)</f>
        <v>-6.2439674240938325E-5</v>
      </c>
      <c r="T43">
        <f>RANK(S43,S:S,1)</f>
        <v>42</v>
      </c>
    </row>
    <row r="44" spans="1:20" x14ac:dyDescent="0.25">
      <c r="A44" t="s">
        <v>60</v>
      </c>
      <c r="B44">
        <v>259100</v>
      </c>
      <c r="C44">
        <v>258322.43</v>
      </c>
      <c r="D44">
        <f>C44-B44</f>
        <v>-777.57000000000698</v>
      </c>
      <c r="E44" s="5">
        <f>IFERROR(D44/B44,0)</f>
        <v>-3.0010420686993711E-3</v>
      </c>
      <c r="F44">
        <f>RANK(E44,E:E,1)</f>
        <v>43</v>
      </c>
      <c r="H44" t="s">
        <v>47</v>
      </c>
      <c r="I44">
        <v>979671000</v>
      </c>
      <c r="J44">
        <v>977068513.48000002</v>
      </c>
      <c r="K44">
        <f>J44-I44</f>
        <v>-2602486.5199999809</v>
      </c>
      <c r="L44" s="5">
        <f>IFERROR(K44/I44,0)</f>
        <v>-2.6564903115433454E-3</v>
      </c>
      <c r="M44">
        <f>RANK(L44,L:L,1)</f>
        <v>43</v>
      </c>
      <c r="O44" t="s">
        <v>30</v>
      </c>
      <c r="P44">
        <v>7397200</v>
      </c>
      <c r="Q44">
        <v>7397093</v>
      </c>
      <c r="R44">
        <f>Q44-P44</f>
        <v>-107</v>
      </c>
      <c r="S44" s="5">
        <f>IFERROR(R44/P44,0)</f>
        <v>-1.4464932677229222E-5</v>
      </c>
      <c r="T44">
        <f>RANK(S44,S:S,1)</f>
        <v>43</v>
      </c>
    </row>
    <row r="45" spans="1:20" x14ac:dyDescent="0.25">
      <c r="A45" t="s">
        <v>56</v>
      </c>
      <c r="B45">
        <v>188593300</v>
      </c>
      <c r="C45">
        <v>188551675.67999899</v>
      </c>
      <c r="D45">
        <f>C45-B45</f>
        <v>-41624.320001006126</v>
      </c>
      <c r="E45" s="5">
        <f>IFERROR(D45/B45,0)</f>
        <v>-2.2070943135841053E-4</v>
      </c>
      <c r="F45">
        <f>RANK(E45,E:E,1)</f>
        <v>44</v>
      </c>
      <c r="H45" t="s">
        <v>20</v>
      </c>
      <c r="I45">
        <v>428500</v>
      </c>
      <c r="J45">
        <v>427758.64</v>
      </c>
      <c r="K45">
        <f>J45-I45</f>
        <v>-741.35999999998603</v>
      </c>
      <c r="L45" s="5">
        <f>IFERROR(K45/I45,0)</f>
        <v>-1.7301283547257551E-3</v>
      </c>
      <c r="M45">
        <f>RANK(L45,L:L,1)</f>
        <v>44</v>
      </c>
      <c r="O45" t="s">
        <v>43</v>
      </c>
      <c r="P45">
        <v>2889900</v>
      </c>
      <c r="Q45">
        <v>2889864.67</v>
      </c>
      <c r="R45">
        <f>Q45-P45</f>
        <v>-35.330000000074506</v>
      </c>
      <c r="S45" s="5">
        <f>IFERROR(R45/P45,0)</f>
        <v>-1.2225336516860273E-5</v>
      </c>
      <c r="T45">
        <f>RANK(S45,S:S,1)</f>
        <v>44</v>
      </c>
    </row>
    <row r="46" spans="1:20" x14ac:dyDescent="0.25">
      <c r="A46" t="s">
        <v>61</v>
      </c>
      <c r="B46">
        <v>70390700</v>
      </c>
      <c r="C46">
        <v>70378426.719999999</v>
      </c>
      <c r="D46">
        <f>C46-B46</f>
        <v>-12273.280000001192</v>
      </c>
      <c r="E46" s="5">
        <f>IFERROR(D46/B46,0)</f>
        <v>-1.7435939690898361E-4</v>
      </c>
      <c r="F46">
        <f>RANK(E46,E:E,1)</f>
        <v>45</v>
      </c>
      <c r="H46" t="s">
        <v>61</v>
      </c>
      <c r="I46">
        <v>73467000</v>
      </c>
      <c r="J46">
        <v>73442541.659999996</v>
      </c>
      <c r="K46">
        <f>J46-I46</f>
        <v>-24458.340000003576</v>
      </c>
      <c r="L46" s="5">
        <f>IFERROR(K46/I46,0)</f>
        <v>-3.3291600310348285E-4</v>
      </c>
      <c r="M46">
        <f>RANK(L46,L:L,1)</f>
        <v>45</v>
      </c>
      <c r="O46" t="s">
        <v>58</v>
      </c>
      <c r="P46">
        <v>31282200</v>
      </c>
      <c r="Q46">
        <v>31282141.25</v>
      </c>
      <c r="R46">
        <f>Q46-P46</f>
        <v>-58.75</v>
      </c>
      <c r="S46" s="5">
        <f>IFERROR(R46/P46,0)</f>
        <v>-1.8780648419868168E-6</v>
      </c>
      <c r="T46">
        <f>RANK(S46,S:S,1)</f>
        <v>45</v>
      </c>
    </row>
    <row r="47" spans="1:20" x14ac:dyDescent="0.25">
      <c r="A47" t="s">
        <v>34</v>
      </c>
      <c r="B47">
        <v>124385900</v>
      </c>
      <c r="C47">
        <v>124384360.159999</v>
      </c>
      <c r="D47">
        <f>C47-B47</f>
        <v>-1539.8400010019541</v>
      </c>
      <c r="E47" s="5">
        <f>IFERROR(D47/B47,0)</f>
        <v>-1.2379538203300809E-5</v>
      </c>
      <c r="F47">
        <f>RANK(E47,E:E,1)</f>
        <v>46</v>
      </c>
      <c r="H47" t="s">
        <v>30</v>
      </c>
      <c r="I47">
        <v>7352500</v>
      </c>
      <c r="J47">
        <v>7350464.0800000001</v>
      </c>
      <c r="K47">
        <f>J47-I47</f>
        <v>-2035.9199999999255</v>
      </c>
      <c r="L47" s="5">
        <f>IFERROR(K47/I47,0)</f>
        <v>-2.769017341040361E-4</v>
      </c>
      <c r="M47">
        <f>RANK(L47,L:L,1)</f>
        <v>46</v>
      </c>
      <c r="O47" t="s">
        <v>34</v>
      </c>
      <c r="P47">
        <v>130621400</v>
      </c>
      <c r="Q47">
        <v>130621283.53999899</v>
      </c>
      <c r="R47">
        <f>Q47-P47</f>
        <v>-116.46000100672245</v>
      </c>
      <c r="S47" s="5">
        <f>IFERROR(R47/P47,0)</f>
        <v>-8.9158438821450736E-7</v>
      </c>
      <c r="T47">
        <f>RANK(S47,S:S,1)</f>
        <v>46</v>
      </c>
    </row>
    <row r="48" spans="1:20" x14ac:dyDescent="0.25">
      <c r="A48" t="s">
        <v>25</v>
      </c>
      <c r="B48">
        <v>0</v>
      </c>
      <c r="C48">
        <v>0</v>
      </c>
      <c r="D48">
        <f>C48-B48</f>
        <v>0</v>
      </c>
      <c r="E48" s="5">
        <f>IFERROR(D48/B48,0)</f>
        <v>0</v>
      </c>
      <c r="F48">
        <f>RANK(E48,E:E,1)</f>
        <v>47</v>
      </c>
      <c r="H48" t="s">
        <v>34</v>
      </c>
      <c r="I48">
        <v>131849400</v>
      </c>
      <c r="J48">
        <v>131839624.37</v>
      </c>
      <c r="K48">
        <f>J48-I48</f>
        <v>-9775.6299999952316</v>
      </c>
      <c r="L48" s="5">
        <f>IFERROR(K48/I48,0)</f>
        <v>-7.4142392760188761E-5</v>
      </c>
      <c r="M48">
        <f>RANK(L48,L:L,1)</f>
        <v>47</v>
      </c>
      <c r="O48" t="s">
        <v>56</v>
      </c>
      <c r="P48">
        <v>199954600</v>
      </c>
      <c r="Q48">
        <v>199954563.74999899</v>
      </c>
      <c r="R48">
        <f>Q48-P48</f>
        <v>-36.250001013278961</v>
      </c>
      <c r="S48" s="5">
        <f>IFERROR(R48/P48,0)</f>
        <v>-1.8129115815929696E-7</v>
      </c>
      <c r="T48">
        <f>RANK(S48,S:S,1)</f>
        <v>47</v>
      </c>
    </row>
    <row r="49" spans="1:20" x14ac:dyDescent="0.25">
      <c r="A49" t="s">
        <v>41</v>
      </c>
      <c r="B49">
        <v>0</v>
      </c>
      <c r="C49">
        <v>0</v>
      </c>
      <c r="D49">
        <f>C49-B49</f>
        <v>0</v>
      </c>
      <c r="E49" s="5">
        <f>IFERROR(D49/B49,0)</f>
        <v>0</v>
      </c>
      <c r="F49">
        <f>RANK(E49,E:E,1)</f>
        <v>47</v>
      </c>
      <c r="H49" t="s">
        <v>25</v>
      </c>
      <c r="I49">
        <v>0</v>
      </c>
      <c r="J49">
        <v>0</v>
      </c>
      <c r="K49">
        <f>J49-I49</f>
        <v>0</v>
      </c>
      <c r="L49" s="5">
        <f>IFERROR(K49/I49,0)</f>
        <v>0</v>
      </c>
      <c r="M49">
        <f>RANK(L49,L:L,1)</f>
        <v>48</v>
      </c>
      <c r="O49" t="s">
        <v>41</v>
      </c>
      <c r="P49">
        <v>0</v>
      </c>
      <c r="Q49">
        <v>0</v>
      </c>
      <c r="R49">
        <f>Q49-P49</f>
        <v>0</v>
      </c>
      <c r="S49" s="5">
        <f>IFERROR(R49/P49,0)</f>
        <v>0</v>
      </c>
      <c r="T49">
        <f>RANK(S49,S:S,1)</f>
        <v>48</v>
      </c>
    </row>
    <row r="50" spans="1:20" x14ac:dyDescent="0.25">
      <c r="A50" t="s">
        <v>49</v>
      </c>
      <c r="B50">
        <v>0</v>
      </c>
      <c r="C50">
        <v>0</v>
      </c>
      <c r="D50">
        <f>C50-B50</f>
        <v>0</v>
      </c>
      <c r="E50" s="5">
        <f>IFERROR(D50/B50,0)</f>
        <v>0</v>
      </c>
      <c r="F50">
        <f>RANK(E50,E:E,1)</f>
        <v>47</v>
      </c>
      <c r="H50" t="s">
        <v>41</v>
      </c>
      <c r="I50">
        <v>0</v>
      </c>
      <c r="J50">
        <v>0</v>
      </c>
      <c r="K50">
        <f>J50-I50</f>
        <v>0</v>
      </c>
      <c r="L50" s="5">
        <f>IFERROR(K50/I50,0)</f>
        <v>0</v>
      </c>
      <c r="M50">
        <f>RANK(L50,L:L,1)</f>
        <v>48</v>
      </c>
      <c r="O50" t="s">
        <v>49</v>
      </c>
      <c r="P50">
        <v>0</v>
      </c>
      <c r="Q50">
        <v>0</v>
      </c>
      <c r="R50">
        <f>Q50-P50</f>
        <v>0</v>
      </c>
      <c r="S50" s="5">
        <f>IFERROR(R50/P50,0)</f>
        <v>0</v>
      </c>
      <c r="T50">
        <f>RANK(S50,S:S,1)</f>
        <v>48</v>
      </c>
    </row>
    <row r="51" spans="1:20" x14ac:dyDescent="0.25">
      <c r="A51" t="s">
        <v>64</v>
      </c>
      <c r="B51">
        <v>832600</v>
      </c>
      <c r="C51">
        <v>832600</v>
      </c>
      <c r="D51">
        <f>C51-B51</f>
        <v>0</v>
      </c>
      <c r="E51" s="5">
        <f>IFERROR(D51/B51,0)</f>
        <v>0</v>
      </c>
      <c r="F51">
        <f>RANK(E51,E:E,1)</f>
        <v>47</v>
      </c>
      <c r="H51" t="s">
        <v>49</v>
      </c>
      <c r="I51">
        <v>0</v>
      </c>
      <c r="J51">
        <v>0</v>
      </c>
      <c r="K51">
        <f>J51-I51</f>
        <v>0</v>
      </c>
      <c r="L51" s="5">
        <f>IFERROR(K51/I51,0)</f>
        <v>0</v>
      </c>
      <c r="M51">
        <f>RANK(L51,L:L,1)</f>
        <v>48</v>
      </c>
      <c r="O51" t="s">
        <v>63</v>
      </c>
      <c r="P51">
        <v>0</v>
      </c>
      <c r="Q51">
        <v>0</v>
      </c>
      <c r="R51">
        <f>Q51-P51</f>
        <v>0</v>
      </c>
      <c r="S51" s="5">
        <f>IFERROR(R51/P51,0)</f>
        <v>0</v>
      </c>
      <c r="T51">
        <f>RANK(S51,S:S,1)</f>
        <v>48</v>
      </c>
    </row>
    <row r="52" spans="1:20" x14ac:dyDescent="0.25">
      <c r="A52" t="s">
        <v>29</v>
      </c>
      <c r="B52">
        <v>156049100</v>
      </c>
      <c r="C52">
        <v>156545919.90000001</v>
      </c>
      <c r="D52">
        <f>C52-B52</f>
        <v>496819.90000000596</v>
      </c>
      <c r="E52" s="5">
        <f>IFERROR(D52/B52,0)</f>
        <v>3.1837408866824991E-3</v>
      </c>
      <c r="F52">
        <f>RANK(E52,E:E,1)</f>
        <v>51</v>
      </c>
      <c r="H52" t="s">
        <v>64</v>
      </c>
      <c r="I52">
        <v>859100</v>
      </c>
      <c r="J52">
        <v>859100</v>
      </c>
      <c r="K52">
        <f>J52-I52</f>
        <v>0</v>
      </c>
      <c r="L52" s="5">
        <f>IFERROR(K52/I52,0)</f>
        <v>0</v>
      </c>
      <c r="M52">
        <f>RANK(L52,L:L,1)</f>
        <v>48</v>
      </c>
      <c r="O52" t="s">
        <v>64</v>
      </c>
      <c r="P52">
        <v>843200</v>
      </c>
      <c r="Q52">
        <v>843200</v>
      </c>
      <c r="R52">
        <f>Q52-P52</f>
        <v>0</v>
      </c>
      <c r="S52" s="5">
        <f>IFERROR(R52/P52,0)</f>
        <v>0</v>
      </c>
      <c r="T52">
        <f>RANK(S52,S:S,1)</f>
        <v>48</v>
      </c>
    </row>
    <row r="54" spans="1:20" x14ac:dyDescent="0.25">
      <c r="A54" s="2" t="s">
        <v>67</v>
      </c>
      <c r="H54" s="2"/>
      <c r="O54" s="11"/>
    </row>
    <row r="55" spans="1:20" x14ac:dyDescent="0.25">
      <c r="A55" s="1" t="s">
        <v>0</v>
      </c>
      <c r="B55" s="1" t="s">
        <v>3</v>
      </c>
      <c r="C55" s="1" t="s">
        <v>8</v>
      </c>
      <c r="D55" s="1" t="s">
        <v>13</v>
      </c>
      <c r="H55" s="9"/>
      <c r="O55" s="9"/>
    </row>
    <row r="56" spans="1:20" x14ac:dyDescent="0.25">
      <c r="A56" t="s">
        <v>24</v>
      </c>
      <c r="B56">
        <f>VLOOKUP(A56,Table1[#All],4,FALSE)</f>
        <v>-36209.630000000005</v>
      </c>
      <c r="C56">
        <f>VLOOKUP(A56,Table2[#All],4,FALSE)</f>
        <v>-27292.159999999974</v>
      </c>
      <c r="D56">
        <f>VLOOKUP(A56,Table3[#All],4,FALSE)</f>
        <v>-9181.0800000000163</v>
      </c>
      <c r="H56" s="9"/>
      <c r="O56" s="9"/>
    </row>
    <row r="57" spans="1:20" x14ac:dyDescent="0.25">
      <c r="A57" t="s">
        <v>25</v>
      </c>
      <c r="B57">
        <f>VLOOKUP(A57,Table1[#All],4,FALSE)</f>
        <v>0</v>
      </c>
      <c r="C57">
        <f>VLOOKUP(A57,Table2[#All],4,FALSE)</f>
        <v>0</v>
      </c>
      <c r="D57">
        <f>VLOOKUP(A57,Table3[#All],4,FALSE)</f>
        <v>-311228.08999999997</v>
      </c>
      <c r="H57" s="9"/>
      <c r="O57" s="9"/>
    </row>
    <row r="58" spans="1:20" x14ac:dyDescent="0.25">
      <c r="A58" t="s">
        <v>32</v>
      </c>
      <c r="B58">
        <f>VLOOKUP(A58,Table1[#All],4,FALSE)</f>
        <v>-149396.10000000987</v>
      </c>
      <c r="C58">
        <f>VLOOKUP(A58,Table2[#All],4,FALSE)</f>
        <v>-189254.06000000006</v>
      </c>
      <c r="D58">
        <f>VLOOKUP(A58,Table3[#All],4,FALSE)</f>
        <v>-374962.91000000015</v>
      </c>
      <c r="H58" s="9"/>
      <c r="O58" s="9"/>
    </row>
    <row r="59" spans="1:20" x14ac:dyDescent="0.25">
      <c r="A59" t="s">
        <v>38</v>
      </c>
      <c r="B59">
        <f>VLOOKUP(A59,Table1[#All],4,FALSE)</f>
        <v>-12230.810000000056</v>
      </c>
      <c r="C59">
        <f>VLOOKUP(A59,Table2[#All],4,FALSE)</f>
        <v>-45485.580000000075</v>
      </c>
      <c r="D59">
        <f>VLOOKUP(A59,Table3[#All],4,FALSE)</f>
        <v>-72.879999999888241</v>
      </c>
      <c r="H59" s="9"/>
      <c r="O59" s="9"/>
    </row>
    <row r="60" spans="1:20" x14ac:dyDescent="0.25">
      <c r="A60" t="s">
        <v>39</v>
      </c>
      <c r="B60">
        <f>VLOOKUP(A60,Table1[#All],4,FALSE)</f>
        <v>-4950.4699999999721</v>
      </c>
      <c r="C60">
        <f>VLOOKUP(A60,Table2[#All],4,FALSE)</f>
        <v>-8005.7900000010268</v>
      </c>
      <c r="D60">
        <f>VLOOKUP(A60,Table3[#All],4,FALSE)</f>
        <v>-1724.9000000000233</v>
      </c>
      <c r="H60" s="9"/>
      <c r="O60" s="9"/>
    </row>
    <row r="61" spans="1:20" x14ac:dyDescent="0.25">
      <c r="A61" t="s">
        <v>55</v>
      </c>
      <c r="B61">
        <f>VLOOKUP(A61,Table1[#All],4,FALSE)</f>
        <v>-184239.79000001028</v>
      </c>
      <c r="C61">
        <f>VLOOKUP(A61,Table2[#All],4,FALSE)</f>
        <v>-133456.33000001032</v>
      </c>
      <c r="D61">
        <f>VLOOKUP(A61,Table3[#All],4,FALSE)</f>
        <v>-82077.349999999627</v>
      </c>
      <c r="H61" s="9"/>
      <c r="O61" s="9"/>
    </row>
    <row r="62" spans="1:20" x14ac:dyDescent="0.25">
      <c r="H62" s="9"/>
      <c r="O62" s="9"/>
    </row>
    <row r="63" spans="1:20" x14ac:dyDescent="0.25">
      <c r="A63" s="7" t="s">
        <v>68</v>
      </c>
      <c r="H63" s="10"/>
      <c r="O63" s="10"/>
    </row>
    <row r="64" spans="1:20" x14ac:dyDescent="0.25">
      <c r="A64" s="1" t="s">
        <v>0</v>
      </c>
      <c r="B64" s="1" t="s">
        <v>3</v>
      </c>
      <c r="C64" s="1" t="s">
        <v>8</v>
      </c>
      <c r="D64" s="1" t="s">
        <v>13</v>
      </c>
      <c r="H64" s="9"/>
      <c r="O64" s="9"/>
    </row>
    <row r="65" spans="1:15" x14ac:dyDescent="0.25">
      <c r="A65" t="s">
        <v>24</v>
      </c>
      <c r="B65" cm="1">
        <f t="array" ref="B65">_xlfn.XLOOKUP(A65,$A$2:$A$52,Table1[FY17_diff],"Not Found",0,1)</f>
        <v>-36209.630000000005</v>
      </c>
      <c r="C65">
        <f>_xlfn.XLOOKUP(A65,H2:H52,K2:K52,"Not Found",0)</f>
        <v>-27292.159999999974</v>
      </c>
      <c r="D65">
        <f>_xlfn.XLOOKUP(A65,O2:O52,R2:R52,"Not Found",0)</f>
        <v>-9181.0800000000163</v>
      </c>
      <c r="H65" s="9"/>
      <c r="O65" s="9"/>
    </row>
    <row r="66" spans="1:15" x14ac:dyDescent="0.25">
      <c r="A66" t="s">
        <v>25</v>
      </c>
      <c r="B66" cm="1">
        <f t="array" ref="B66">_xlfn.XLOOKUP(A66,$A$2:$A$52,Table1[FY17_diff],"Not Found",0,1)</f>
        <v>0</v>
      </c>
      <c r="C66">
        <f t="shared" ref="C66:C70" si="0">_xlfn.XLOOKUP(A66,H3:H53,K3:K53,"Not Found",0)</f>
        <v>0</v>
      </c>
      <c r="D66">
        <f>_xlfn.XLOOKUP(A66,O2:O53,R2:R53,"Not Found",0,1)</f>
        <v>-311228.08999999997</v>
      </c>
      <c r="O66" s="9"/>
    </row>
    <row r="67" spans="1:15" x14ac:dyDescent="0.25">
      <c r="A67" t="s">
        <v>32</v>
      </c>
      <c r="B67" cm="1">
        <f t="array" ref="B67">_xlfn.XLOOKUP(A67,$A$2:$A$52,Table1[FY17_diff],"Not Found",0,1)</f>
        <v>-149396.10000000987</v>
      </c>
      <c r="C67">
        <f t="shared" si="0"/>
        <v>-189254.06000000006</v>
      </c>
      <c r="D67">
        <f t="shared" ref="D66:D70" si="1">_xlfn.XLOOKUP(A67,O4:O54,R4:R54,"Not Found",0)</f>
        <v>-374962.91000000015</v>
      </c>
      <c r="O67" s="9"/>
    </row>
    <row r="68" spans="1:15" x14ac:dyDescent="0.25">
      <c r="A68" t="s">
        <v>38</v>
      </c>
      <c r="B68" cm="1">
        <f t="array" ref="B68">_xlfn.XLOOKUP(A68,$A$2:$A$52,Table1[FY17_diff],"Not Found",0,1)</f>
        <v>-12230.810000000056</v>
      </c>
      <c r="C68">
        <f t="shared" si="0"/>
        <v>-45485.580000000075</v>
      </c>
      <c r="D68">
        <f t="shared" si="1"/>
        <v>-72.879999999888241</v>
      </c>
      <c r="O68" s="9"/>
    </row>
    <row r="69" spans="1:15" x14ac:dyDescent="0.25">
      <c r="A69" t="s">
        <v>39</v>
      </c>
      <c r="B69" cm="1">
        <f t="array" ref="B69">_xlfn.XLOOKUP(A69,$A$2:$A$52,Table1[FY17_diff],"Not Found",0,1)</f>
        <v>-4950.4699999999721</v>
      </c>
      <c r="C69">
        <f t="shared" si="0"/>
        <v>-8005.7900000010268</v>
      </c>
      <c r="D69">
        <f t="shared" si="1"/>
        <v>-1724.9000000000233</v>
      </c>
      <c r="O69" s="9"/>
    </row>
    <row r="70" spans="1:15" x14ac:dyDescent="0.25">
      <c r="A70" t="s">
        <v>55</v>
      </c>
      <c r="B70" cm="1">
        <f t="array" ref="B70">_xlfn.XLOOKUP(A70,$A$2:$A$52,Table1[FY17_diff],"Not Found",0,1)</f>
        <v>-184239.79000001028</v>
      </c>
      <c r="C70">
        <f t="shared" si="0"/>
        <v>-133456.33000001032</v>
      </c>
      <c r="D70">
        <f t="shared" si="1"/>
        <v>-82077.349999999627</v>
      </c>
      <c r="O70" s="9"/>
    </row>
    <row r="71" spans="1:15" x14ac:dyDescent="0.25">
      <c r="O71" s="9"/>
    </row>
    <row r="72" spans="1:15" x14ac:dyDescent="0.25">
      <c r="A72" s="7" t="s">
        <v>69</v>
      </c>
      <c r="H72" s="7"/>
      <c r="O72" s="10"/>
    </row>
    <row r="73" spans="1:15" x14ac:dyDescent="0.25">
      <c r="A73" s="1" t="s">
        <v>0</v>
      </c>
      <c r="B73" s="1" t="s">
        <v>3</v>
      </c>
      <c r="C73" s="1" t="s">
        <v>8</v>
      </c>
      <c r="D73" s="1" t="s">
        <v>13</v>
      </c>
      <c r="H73" s="9"/>
      <c r="O73" s="9"/>
    </row>
    <row r="74" spans="1:15" x14ac:dyDescent="0.25">
      <c r="A74" t="s">
        <v>24</v>
      </c>
      <c r="B74">
        <f>INDEX(D2:D52,MATCH(A74,A2:A52,0))</f>
        <v>-36209.630000000005</v>
      </c>
      <c r="C74">
        <f>INDEX(K2:K52,MATCH(A74,H2:H52,0))</f>
        <v>-27292.159999999974</v>
      </c>
      <c r="D74">
        <f>INDEX($R$2:$R$52,MATCH(A74,$O$2:$O$52,0))</f>
        <v>-9181.0800000000163</v>
      </c>
      <c r="O74" s="9"/>
    </row>
    <row r="75" spans="1:15" x14ac:dyDescent="0.25">
      <c r="A75" t="s">
        <v>25</v>
      </c>
      <c r="B75">
        <f t="shared" ref="B75:B79" si="2">INDEX(D3:D53,MATCH(A75,A3:A53,0))</f>
        <v>0</v>
      </c>
      <c r="C75">
        <f t="shared" ref="C75:C79" si="3">INDEX(K3:K53,MATCH(A75,H3:H53,0))</f>
        <v>0</v>
      </c>
      <c r="D75">
        <f t="shared" ref="D75:D79" si="4">INDEX($R$2:$R$52,MATCH(A75,$O$2:$O$52,0))</f>
        <v>-311228.08999999997</v>
      </c>
      <c r="O75" s="9"/>
    </row>
    <row r="76" spans="1:15" x14ac:dyDescent="0.25">
      <c r="A76" t="s">
        <v>32</v>
      </c>
      <c r="B76">
        <f t="shared" si="2"/>
        <v>-149396.10000000987</v>
      </c>
      <c r="C76">
        <f t="shared" si="3"/>
        <v>-189254.06000000006</v>
      </c>
      <c r="D76">
        <f t="shared" si="4"/>
        <v>-374962.91000000015</v>
      </c>
      <c r="O76" s="9"/>
    </row>
    <row r="77" spans="1:15" x14ac:dyDescent="0.25">
      <c r="A77" t="s">
        <v>38</v>
      </c>
      <c r="B77">
        <f t="shared" si="2"/>
        <v>-12230.810000000056</v>
      </c>
      <c r="C77">
        <f t="shared" si="3"/>
        <v>-45485.580000000075</v>
      </c>
      <c r="D77">
        <f t="shared" si="4"/>
        <v>-72.879999999888241</v>
      </c>
      <c r="O77" s="9"/>
    </row>
    <row r="78" spans="1:15" x14ac:dyDescent="0.25">
      <c r="A78" t="s">
        <v>39</v>
      </c>
      <c r="B78">
        <f t="shared" si="2"/>
        <v>-4950.4699999999721</v>
      </c>
      <c r="C78">
        <f t="shared" si="3"/>
        <v>-8005.7900000010268</v>
      </c>
      <c r="D78">
        <f t="shared" si="4"/>
        <v>-1724.9000000000233</v>
      </c>
      <c r="O78" s="9"/>
    </row>
    <row r="79" spans="1:15" x14ac:dyDescent="0.25">
      <c r="A79" t="s">
        <v>55</v>
      </c>
      <c r="B79">
        <f t="shared" si="2"/>
        <v>-184239.79000001028</v>
      </c>
      <c r="C79">
        <f t="shared" si="3"/>
        <v>-133456.33000001032</v>
      </c>
      <c r="D79">
        <f t="shared" si="4"/>
        <v>-82077.349999999627</v>
      </c>
      <c r="O79" s="9"/>
    </row>
    <row r="80" spans="1:15" x14ac:dyDescent="0.25">
      <c r="O80" s="9"/>
    </row>
    <row r="81" spans="1:15" x14ac:dyDescent="0.25">
      <c r="A81" s="7" t="s">
        <v>70</v>
      </c>
      <c r="H81" s="7"/>
      <c r="O81" s="10"/>
    </row>
    <row r="82" spans="1:15" x14ac:dyDescent="0.25">
      <c r="A82" t="s">
        <v>0</v>
      </c>
      <c r="O82" s="9"/>
    </row>
    <row r="83" spans="1:15" x14ac:dyDescent="0.25">
      <c r="B83" s="1" t="s">
        <v>71</v>
      </c>
      <c r="C83" s="1" t="s">
        <v>72</v>
      </c>
      <c r="O83" s="9"/>
    </row>
    <row r="84" spans="1:15" x14ac:dyDescent="0.25">
      <c r="A84" t="s">
        <v>73</v>
      </c>
      <c r="B84" s="6">
        <f>INDEX(B2:B52,MATCH(B87,A2:A52,0))</f>
        <v>124385900</v>
      </c>
      <c r="C84" s="6">
        <f>INDEX(C2:C52,MATCH(B87,A2:A52,0))</f>
        <v>124384360.159999</v>
      </c>
      <c r="O84" s="9"/>
    </row>
    <row r="85" spans="1:15" x14ac:dyDescent="0.25">
      <c r="A85" t="s">
        <v>74</v>
      </c>
      <c r="B85" s="6">
        <f>INDEX(I2:I52,MATCH(B87,H2:H52,0))</f>
        <v>131849400</v>
      </c>
      <c r="C85" s="6">
        <f>INDEX(J2:J52,MATCH(B87,H2:H52,0))</f>
        <v>131839624.37</v>
      </c>
      <c r="O85" s="9"/>
    </row>
    <row r="86" spans="1:15" x14ac:dyDescent="0.25">
      <c r="A86" t="s">
        <v>75</v>
      </c>
      <c r="B86" s="6">
        <f>INDEX(P2:P60,MATCH(B87,Table3[Department],0))</f>
        <v>130621400</v>
      </c>
      <c r="C86" s="6">
        <f>INDEX(Q2:Q60,MATCH(B87,Table3[Department],0))</f>
        <v>130621283.53999899</v>
      </c>
      <c r="O86" s="9"/>
    </row>
    <row r="87" spans="1:15" x14ac:dyDescent="0.25">
      <c r="B87" s="12" t="s">
        <v>34</v>
      </c>
      <c r="O87" s="9"/>
    </row>
    <row r="88" spans="1:15" x14ac:dyDescent="0.25">
      <c r="A88" s="7" t="s">
        <v>76</v>
      </c>
      <c r="H88" s="7"/>
      <c r="O88" s="10"/>
    </row>
    <row r="89" spans="1:15" x14ac:dyDescent="0.25">
      <c r="A89" t="s">
        <v>77</v>
      </c>
      <c r="B89" s="7">
        <v>1</v>
      </c>
      <c r="C89" s="7"/>
      <c r="D89" s="7">
        <v>2</v>
      </c>
      <c r="E89" s="7"/>
      <c r="F89" s="7">
        <v>3</v>
      </c>
      <c r="G89" s="7"/>
      <c r="O89" s="9"/>
    </row>
    <row r="90" spans="1:15" x14ac:dyDescent="0.25">
      <c r="B90" s="8" t="s">
        <v>0</v>
      </c>
      <c r="C90" s="8" t="s">
        <v>78</v>
      </c>
      <c r="D90" s="8" t="s">
        <v>0</v>
      </c>
      <c r="E90" s="8" t="s">
        <v>78</v>
      </c>
      <c r="F90" s="8" t="s">
        <v>0</v>
      </c>
      <c r="G90" s="8"/>
      <c r="I90" s="8"/>
      <c r="O90" s="9"/>
    </row>
    <row r="91" spans="1:15" x14ac:dyDescent="0.25">
      <c r="A91" t="s">
        <v>73</v>
      </c>
      <c r="C91" s="5"/>
      <c r="E91" s="5"/>
      <c r="I91" s="5"/>
      <c r="O91" s="9"/>
    </row>
    <row r="92" spans="1:15" x14ac:dyDescent="0.25">
      <c r="A92" t="s">
        <v>74</v>
      </c>
      <c r="C92" s="5"/>
      <c r="E92" s="5"/>
      <c r="I92" s="5"/>
      <c r="O92" s="9"/>
    </row>
    <row r="93" spans="1:15" x14ac:dyDescent="0.25">
      <c r="A93" t="s">
        <v>75</v>
      </c>
      <c r="C93" s="5"/>
      <c r="E93" s="5"/>
      <c r="I93" s="5"/>
      <c r="O93" s="9"/>
    </row>
    <row r="94" spans="1:15" x14ac:dyDescent="0.25">
      <c r="O94" s="9"/>
    </row>
    <row r="95" spans="1:15" x14ac:dyDescent="0.25">
      <c r="A95" s="7" t="s">
        <v>79</v>
      </c>
      <c r="H95" s="7"/>
      <c r="O95" s="10"/>
    </row>
    <row r="96" spans="1:15" x14ac:dyDescent="0.25">
      <c r="A96" t="s">
        <v>77</v>
      </c>
      <c r="B96" s="7">
        <v>1</v>
      </c>
      <c r="C96" s="7"/>
      <c r="D96" s="7">
        <v>2</v>
      </c>
      <c r="E96" s="7"/>
      <c r="F96" s="7">
        <v>3</v>
      </c>
      <c r="G96" s="7"/>
      <c r="O96" s="9"/>
    </row>
    <row r="97" spans="1:15" x14ac:dyDescent="0.25">
      <c r="B97" s="8" t="s">
        <v>0</v>
      </c>
      <c r="C97" s="8" t="s">
        <v>78</v>
      </c>
      <c r="D97" s="8" t="s">
        <v>0</v>
      </c>
      <c r="E97" s="8" t="s">
        <v>78</v>
      </c>
      <c r="F97" s="8" t="s">
        <v>0</v>
      </c>
      <c r="G97" s="8"/>
      <c r="I97" s="8"/>
      <c r="O97" s="9"/>
    </row>
    <row r="98" spans="1:15" x14ac:dyDescent="0.25">
      <c r="A98" t="s">
        <v>73</v>
      </c>
      <c r="C98" s="4"/>
      <c r="E98" s="4"/>
      <c r="I98" s="4"/>
      <c r="K98" s="4"/>
      <c r="O98" s="9"/>
    </row>
    <row r="99" spans="1:15" x14ac:dyDescent="0.25">
      <c r="A99" t="s">
        <v>74</v>
      </c>
      <c r="C99" s="4"/>
      <c r="E99" s="4"/>
      <c r="I99" s="4"/>
      <c r="K99" s="4"/>
      <c r="O99" s="9"/>
    </row>
    <row r="100" spans="1:15" x14ac:dyDescent="0.25">
      <c r="A100" t="s">
        <v>75</v>
      </c>
      <c r="C100" s="4"/>
      <c r="E100" s="4"/>
      <c r="I100" s="4"/>
      <c r="K100" s="4"/>
      <c r="O100" s="9"/>
    </row>
    <row r="101" spans="1:15" x14ac:dyDescent="0.25">
      <c r="O101" s="9"/>
    </row>
    <row r="102" spans="1:15" x14ac:dyDescent="0.25">
      <c r="O102" s="9"/>
    </row>
    <row r="103" spans="1:15" x14ac:dyDescent="0.25">
      <c r="O103" s="9"/>
    </row>
    <row r="104" spans="1:15" x14ac:dyDescent="0.25">
      <c r="O104" s="9"/>
    </row>
    <row r="105" spans="1:15" x14ac:dyDescent="0.25">
      <c r="O105" s="9"/>
    </row>
    <row r="106" spans="1:15" x14ac:dyDescent="0.25">
      <c r="O106" s="9"/>
    </row>
  </sheetData>
  <dataValidations count="2">
    <dataValidation type="list" allowBlank="1" showInputMessage="1" showErrorMessage="1" sqref="A83 H83 O83 B87" xr:uid="{0ECE0BAD-DC74-4E7B-8842-0609702F3664}">
      <formula1>$A$2:$A$52</formula1>
    </dataValidation>
    <dataValidation allowBlank="1" showInputMessage="1" showErrorMessage="1" sqref="B82:B83" xr:uid="{1248789C-8354-428B-8B98-C97B02054C67}"/>
  </dataValidations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9AC6-F6B8-4A26-96BE-D02EE21B4B6C}">
  <dimension ref="A1:B10"/>
  <sheetViews>
    <sheetView workbookViewId="0">
      <selection activeCell="B14" sqref="B14"/>
    </sheetView>
  </sheetViews>
  <sheetFormatPr defaultRowHeight="15" x14ac:dyDescent="0.25"/>
  <cols>
    <col min="1" max="1" width="12.85546875" bestFit="1" customWidth="1"/>
    <col min="2" max="2" width="52.7109375" bestFit="1" customWidth="1"/>
  </cols>
  <sheetData>
    <row r="1" spans="1:2" x14ac:dyDescent="0.25">
      <c r="A1" s="2" t="s">
        <v>0</v>
      </c>
      <c r="B1" s="3" t="s">
        <v>80</v>
      </c>
    </row>
    <row r="2" spans="1:2" x14ac:dyDescent="0.25">
      <c r="A2" s="2" t="s">
        <v>1</v>
      </c>
      <c r="B2" s="3" t="s">
        <v>81</v>
      </c>
    </row>
    <row r="3" spans="1:2" x14ac:dyDescent="0.25">
      <c r="A3" s="2" t="s">
        <v>2</v>
      </c>
      <c r="B3" s="3" t="s">
        <v>82</v>
      </c>
    </row>
    <row r="4" spans="1:2" x14ac:dyDescent="0.25">
      <c r="A4" s="2" t="s">
        <v>3</v>
      </c>
      <c r="B4" s="3" t="s">
        <v>83</v>
      </c>
    </row>
    <row r="5" spans="1:2" x14ac:dyDescent="0.25">
      <c r="A5" s="2" t="s">
        <v>6</v>
      </c>
      <c r="B5" s="3" t="s">
        <v>84</v>
      </c>
    </row>
    <row r="6" spans="1:2" x14ac:dyDescent="0.25">
      <c r="A6" s="2" t="s">
        <v>7</v>
      </c>
      <c r="B6" s="3" t="s">
        <v>85</v>
      </c>
    </row>
    <row r="7" spans="1:2" x14ac:dyDescent="0.25">
      <c r="A7" s="2" t="s">
        <v>8</v>
      </c>
      <c r="B7" s="3" t="s">
        <v>86</v>
      </c>
    </row>
    <row r="8" spans="1:2" x14ac:dyDescent="0.25">
      <c r="A8" s="2" t="s">
        <v>11</v>
      </c>
      <c r="B8" s="3" t="s">
        <v>87</v>
      </c>
    </row>
    <row r="9" spans="1:2" x14ac:dyDescent="0.25">
      <c r="A9" s="2" t="s">
        <v>12</v>
      </c>
      <c r="B9" s="3" t="s">
        <v>88</v>
      </c>
    </row>
    <row r="10" spans="1:2" x14ac:dyDescent="0.25">
      <c r="A10" s="2" t="s">
        <v>13</v>
      </c>
      <c r="B10" s="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metro_budget</vt:lpstr>
      <vt:lpstr>data_dictionary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Daytrieon Dean</cp:lastModifiedBy>
  <cp:revision/>
  <dcterms:created xsi:type="dcterms:W3CDTF">2020-02-26T17:00:38Z</dcterms:created>
  <dcterms:modified xsi:type="dcterms:W3CDTF">2023-01-25T03:24:10Z</dcterms:modified>
  <cp:category/>
  <cp:contentStatus/>
</cp:coreProperties>
</file>