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DA8\Projects\budget_lookups-bob10182\"/>
    </mc:Choice>
  </mc:AlternateContent>
  <xr:revisionPtr revIDLastSave="0" documentId="13_ncr:1_{2CB861AD-4ED5-4C25-90CA-EA4A074F21FD}" xr6:coauthVersionLast="47" xr6:coauthVersionMax="47" xr10:uidLastSave="{00000000-0000-0000-0000-000000000000}"/>
  <bookViews>
    <workbookView xWindow="2160" yWindow="1185" windowWidth="19020" windowHeight="1101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E3" i="1"/>
  <c r="E4" i="1"/>
  <c r="E5" i="1"/>
  <c r="F2" i="1" s="1"/>
  <c r="E6" i="1"/>
  <c r="E7" i="1"/>
  <c r="E8" i="1"/>
  <c r="E9" i="1"/>
  <c r="E10" i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E26" i="1"/>
  <c r="E27" i="1"/>
  <c r="E28" i="1"/>
  <c r="E29" i="1"/>
  <c r="E30" i="1"/>
  <c r="E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E44" i="1"/>
  <c r="E45" i="1"/>
  <c r="E46" i="1"/>
  <c r="E47" i="1"/>
  <c r="E48" i="1"/>
  <c r="E49" i="1"/>
  <c r="E50" i="1"/>
  <c r="E51" i="1"/>
  <c r="E52" i="1"/>
  <c r="F52" i="1" s="1"/>
  <c r="E2" i="1"/>
  <c r="F11" i="1"/>
  <c r="F31" i="1"/>
  <c r="F51" i="1"/>
  <c r="J35" i="1"/>
  <c r="O49" i="1"/>
  <c r="O35" i="1"/>
  <c r="O27" i="1"/>
  <c r="J27" i="1"/>
  <c r="J11" i="1"/>
  <c r="I27" i="1"/>
  <c r="N27" i="1"/>
  <c r="O4" i="1"/>
  <c r="O14" i="1"/>
  <c r="O15" i="1"/>
  <c r="O17" i="1"/>
  <c r="O18" i="1"/>
  <c r="O19" i="1"/>
  <c r="O20" i="1"/>
  <c r="O21" i="1"/>
  <c r="O22" i="1"/>
  <c r="O23" i="1"/>
  <c r="O24" i="1"/>
  <c r="O34" i="1"/>
  <c r="O37" i="1"/>
  <c r="O38" i="1"/>
  <c r="O39" i="1"/>
  <c r="O40" i="1"/>
  <c r="O41" i="1"/>
  <c r="O42" i="1"/>
  <c r="O43" i="1"/>
  <c r="O44" i="1"/>
  <c r="J3" i="1"/>
  <c r="J4" i="1"/>
  <c r="J6" i="1"/>
  <c r="J7" i="1"/>
  <c r="J8" i="1"/>
  <c r="J9" i="1"/>
  <c r="J10" i="1"/>
  <c r="J12" i="1"/>
  <c r="J13" i="1"/>
  <c r="J23" i="1"/>
  <c r="J24" i="1"/>
  <c r="J26" i="1"/>
  <c r="J28" i="1"/>
  <c r="J29" i="1"/>
  <c r="J30" i="1"/>
  <c r="J31" i="1"/>
  <c r="J32" i="1"/>
  <c r="J33" i="1"/>
  <c r="J43" i="1"/>
  <c r="J44" i="1"/>
  <c r="J46" i="1"/>
  <c r="J47" i="1"/>
  <c r="J48" i="1"/>
  <c r="J49" i="1"/>
  <c r="J50" i="1"/>
  <c r="J51" i="1"/>
  <c r="J52" i="1"/>
  <c r="J2" i="1"/>
  <c r="N3" i="1"/>
  <c r="O3" i="1" s="1"/>
  <c r="N4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N16" i="1"/>
  <c r="O16" i="1" s="1"/>
  <c r="N17" i="1"/>
  <c r="N18" i="1"/>
  <c r="N19" i="1"/>
  <c r="N20" i="1"/>
  <c r="N21" i="1"/>
  <c r="N22" i="1"/>
  <c r="N23" i="1"/>
  <c r="N24" i="1"/>
  <c r="N25" i="1"/>
  <c r="O25" i="1" s="1"/>
  <c r="N26" i="1"/>
  <c r="O26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N35" i="1"/>
  <c r="N36" i="1"/>
  <c r="O36" i="1" s="1"/>
  <c r="N37" i="1"/>
  <c r="N38" i="1"/>
  <c r="N39" i="1"/>
  <c r="N40" i="1"/>
  <c r="N41" i="1"/>
  <c r="N42" i="1"/>
  <c r="N43" i="1"/>
  <c r="N44" i="1"/>
  <c r="N45" i="1"/>
  <c r="O45" i="1" s="1"/>
  <c r="N46" i="1"/>
  <c r="O46" i="1" s="1"/>
  <c r="N47" i="1"/>
  <c r="O47" i="1" s="1"/>
  <c r="N48" i="1"/>
  <c r="O48" i="1" s="1"/>
  <c r="N49" i="1"/>
  <c r="N50" i="1"/>
  <c r="O50" i="1" s="1"/>
  <c r="N51" i="1"/>
  <c r="O51" i="1" s="1"/>
  <c r="N52" i="1"/>
  <c r="O52" i="1" s="1"/>
  <c r="N2" i="1"/>
  <c r="O2" i="1" s="1"/>
  <c r="I3" i="1"/>
  <c r="I4" i="1"/>
  <c r="I5" i="1"/>
  <c r="J5" i="1" s="1"/>
  <c r="I6" i="1"/>
  <c r="I7" i="1"/>
  <c r="I8" i="1"/>
  <c r="I9" i="1"/>
  <c r="I10" i="1"/>
  <c r="I11" i="1"/>
  <c r="I12" i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I25" i="1"/>
  <c r="J25" i="1" s="1"/>
  <c r="I26" i="1"/>
  <c r="I28" i="1"/>
  <c r="I29" i="1"/>
  <c r="I30" i="1"/>
  <c r="I31" i="1"/>
  <c r="I32" i="1"/>
  <c r="I33" i="1"/>
  <c r="I34" i="1"/>
  <c r="J34" i="1" s="1"/>
  <c r="I35" i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I44" i="1"/>
  <c r="I45" i="1"/>
  <c r="J45" i="1" s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86" i="1"/>
  <c r="C85" i="1"/>
  <c r="C84" i="1"/>
  <c r="B86" i="1"/>
  <c r="B85" i="1"/>
  <c r="F50" i="1" l="1"/>
  <c r="F10" i="1"/>
  <c r="F29" i="1"/>
  <c r="F48" i="1"/>
  <c r="F28" i="1"/>
  <c r="F47" i="1"/>
  <c r="F7" i="1"/>
  <c r="F26" i="1"/>
  <c r="F45" i="1"/>
  <c r="F25" i="1"/>
  <c r="F44" i="1"/>
  <c r="F3" i="1"/>
  <c r="F30" i="1"/>
  <c r="F49" i="1"/>
  <c r="F9" i="1"/>
  <c r="F8" i="1"/>
  <c r="F27" i="1"/>
  <c r="F46" i="1"/>
  <c r="F6" i="1"/>
  <c r="F5" i="1"/>
  <c r="F24" i="1"/>
  <c r="F4" i="1"/>
  <c r="F43" i="1"/>
  <c r="F23" i="1"/>
  <c r="B84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<sst xmlns="http://schemas.openxmlformats.org/spreadsheetml/2006/main" count="150" uniqueCount="90">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</sst>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workbookViewId="0">
      <selection activeCell="B84" sqref="B84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_xlfn.RANK.EQ(E2,E:E,1)</f>
        <v>38</v>
      </c>
      <c r="G2">
        <v>382685200</v>
      </c>
      <c r="H2">
        <v>346340810.81999999</v>
      </c>
      <c r="I2">
        <f>G2-H2</f>
        <v>36344389.180000007</v>
      </c>
      <c r="J2" s="5">
        <f>I2/G2</f>
        <v>9.4972027086493035E-2</v>
      </c>
      <c r="K2">
        <f>_xlfn.RANK.EQ(J2,J:J,1)</f>
        <v>42</v>
      </c>
      <c r="L2">
        <v>376548600</v>
      </c>
      <c r="M2">
        <v>355279492.22999901</v>
      </c>
      <c r="N2">
        <f>L2-M2</f>
        <v>21269107.770000994</v>
      </c>
      <c r="O2" s="5">
        <f>N2/L2</f>
        <v>5.6484362894991494E-2</v>
      </c>
      <c r="P2">
        <f>_xlfn.RANK.EQ(O2,O:O,1)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_xlfn.RANK.EQ(E3,E:E,1)</f>
        <v>30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I3/G3</f>
        <v>6.6804928315415249E-2</v>
      </c>
      <c r="K3">
        <f t="shared" ref="K3:K52" si="5">_xlfn.RANK.EQ(J3,J:J,1)</f>
        <v>38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N3/L3</f>
        <v>1.3540749922529313E-3</v>
      </c>
      <c r="P3">
        <f t="shared" ref="P3:P52" si="8">_xlfn.RANK.EQ(O3,O:O,1)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30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41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13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50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44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50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43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>IFERROR(0,0)</f>
        <v>0</v>
      </c>
      <c r="K11">
        <f t="shared" si="5"/>
        <v>1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41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11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15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39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>IFERROR(0,0)</f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>IFERROR(0,0)</f>
        <v>0</v>
      </c>
      <c r="P27">
        <f t="shared" si="8"/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>IFERROR(0,0)</f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>IFERROR(0,0)</f>
        <v>0</v>
      </c>
      <c r="P35">
        <f t="shared" si="8"/>
        <v>1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21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37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>IFERROR(0,0)</f>
        <v>0</v>
      </c>
      <c r="P49">
        <f t="shared" si="8"/>
        <v>1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46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VLOOKUP(A56,$A$2:$D$52,4)</f>
        <v>36209.630000000005</v>
      </c>
      <c r="C56">
        <f>VLOOKUP(A56,$A$2:$I$52,9)</f>
        <v>27292.159999999974</v>
      </c>
      <c r="D56">
        <f>VLOOKUP(A56,$A$2:$N$52,14)</f>
        <v>9181.0800000000163</v>
      </c>
    </row>
    <row r="57" spans="1:16" x14ac:dyDescent="0.25">
      <c r="A57" t="s">
        <v>25</v>
      </c>
      <c r="B57">
        <f t="shared" ref="B57:B61" si="9">VLOOKUP(A57,$A$2:$D$52,4)</f>
        <v>0</v>
      </c>
      <c r="C57">
        <f t="shared" ref="C57:C61" si="10">VLOOKUP(A57,$A$2:$I$52,9)</f>
        <v>0</v>
      </c>
      <c r="D57">
        <f t="shared" ref="D57:D61" si="11">VLOOKUP(A57,$A$2:$N$52,14)</f>
        <v>311228.08999999997</v>
      </c>
    </row>
    <row r="58" spans="1:16" x14ac:dyDescent="0.25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25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25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25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_xlfn.XLOOKUP(A65,$A$2:$A$52,$D$2:$D$52)</f>
        <v>36209.630000000005</v>
      </c>
      <c r="C65">
        <f>_xlfn.XLOOKUP(A65,$A$2:$A$52,$I$2:$I$52)</f>
        <v>27292.159999999974</v>
      </c>
      <c r="D65">
        <f>_xlfn.XLOOKUP(A65,$A$2:$A$52,$N$2:$N$52)</f>
        <v>9181.0800000000163</v>
      </c>
    </row>
    <row r="66" spans="1:4" x14ac:dyDescent="0.2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311228.08999999997</v>
      </c>
    </row>
    <row r="67" spans="1:4" x14ac:dyDescent="0.25">
      <c r="A67" t="s">
        <v>32</v>
      </c>
      <c r="B67">
        <f t="shared" si="12"/>
        <v>149396.10000000987</v>
      </c>
      <c r="C67">
        <f t="shared" si="13"/>
        <v>189254.06000000006</v>
      </c>
      <c r="D67">
        <f t="shared" si="14"/>
        <v>374962.91000000015</v>
      </c>
    </row>
    <row r="68" spans="1:4" x14ac:dyDescent="0.25">
      <c r="A68" t="s">
        <v>38</v>
      </c>
      <c r="B68">
        <f t="shared" si="12"/>
        <v>12230.810000000056</v>
      </c>
      <c r="C68">
        <f t="shared" si="13"/>
        <v>45485.580000000075</v>
      </c>
      <c r="D68">
        <f t="shared" si="14"/>
        <v>72.879999999888241</v>
      </c>
    </row>
    <row r="69" spans="1:4" x14ac:dyDescent="0.25">
      <c r="A69" t="s">
        <v>39</v>
      </c>
      <c r="B69">
        <f t="shared" si="12"/>
        <v>4950.4699999999721</v>
      </c>
      <c r="C69">
        <f t="shared" si="13"/>
        <v>8005.7900000010268</v>
      </c>
      <c r="D69">
        <f t="shared" si="14"/>
        <v>1724.9000000000233</v>
      </c>
    </row>
    <row r="70" spans="1:4" x14ac:dyDescent="0.25">
      <c r="A70" t="s">
        <v>55</v>
      </c>
      <c r="B70">
        <f t="shared" si="12"/>
        <v>184239.79000001028</v>
      </c>
      <c r="C70">
        <f t="shared" si="13"/>
        <v>133456.33000001032</v>
      </c>
      <c r="D70">
        <f t="shared" si="14"/>
        <v>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 t="shared" ref="B74:B79" si="15">INDEX($D$2:$D$52,MATCH(A74,$A$2:$A$52))</f>
        <v>36209.630000000005</v>
      </c>
      <c r="C74">
        <f>INDEX($I$2:$I$52,MATCH(A74,$A$2:$A$52))</f>
        <v>27292.159999999974</v>
      </c>
      <c r="D74">
        <f>INDEX($N$2:$N$52,MATCH(A74,$A$2:$A$52))</f>
        <v>9181.0800000000163</v>
      </c>
    </row>
    <row r="75" spans="1:4" x14ac:dyDescent="0.25">
      <c r="A75" t="s">
        <v>25</v>
      </c>
      <c r="B75">
        <f t="shared" si="15"/>
        <v>0</v>
      </c>
      <c r="C75">
        <f t="shared" ref="C75:C79" si="16">INDEX($I$2:$I$52,MATCH(A75,$A$2:$A$52))</f>
        <v>0</v>
      </c>
      <c r="D75">
        <f t="shared" ref="D75:D79" si="17">INDEX($N$2:$N$52,MATCH(A75,$A$2:$A$52))</f>
        <v>311228.08999999997</v>
      </c>
    </row>
    <row r="76" spans="1:4" x14ac:dyDescent="0.25">
      <c r="A76" t="s">
        <v>32</v>
      </c>
      <c r="B76">
        <f t="shared" si="15"/>
        <v>149396.10000000987</v>
      </c>
      <c r="C76">
        <f t="shared" si="16"/>
        <v>189254.06000000006</v>
      </c>
      <c r="D76">
        <f t="shared" si="17"/>
        <v>374962.91000000015</v>
      </c>
    </row>
    <row r="77" spans="1:4" x14ac:dyDescent="0.25">
      <c r="A77" t="s">
        <v>38</v>
      </c>
      <c r="B77">
        <f t="shared" si="15"/>
        <v>12230.810000000056</v>
      </c>
      <c r="C77">
        <f t="shared" si="16"/>
        <v>45485.580000000075</v>
      </c>
      <c r="D77">
        <f t="shared" si="17"/>
        <v>72.879999999888241</v>
      </c>
    </row>
    <row r="78" spans="1:4" x14ac:dyDescent="0.25">
      <c r="A78" t="s">
        <v>39</v>
      </c>
      <c r="B78">
        <f t="shared" si="15"/>
        <v>4950.4699999999721</v>
      </c>
      <c r="C78">
        <f t="shared" si="16"/>
        <v>8005.7900000010268</v>
      </c>
      <c r="D78">
        <f t="shared" si="17"/>
        <v>1724.9000000000233</v>
      </c>
    </row>
    <row r="79" spans="1:4" x14ac:dyDescent="0.25">
      <c r="A79" t="s">
        <v>55</v>
      </c>
      <c r="B79">
        <f t="shared" si="15"/>
        <v>184239.79000001028</v>
      </c>
      <c r="C79">
        <f t="shared" si="16"/>
        <v>133456.33000001032</v>
      </c>
      <c r="D79">
        <f t="shared" si="17"/>
        <v>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 ca="1">INDEX(SUM(B2:B52),B84,MATCH(A84,A84))</f>
        <v>0</v>
      </c>
      <c r="C84" s="6">
        <f>SUM(C2:C52)</f>
        <v>2112963963.1799977</v>
      </c>
    </row>
    <row r="85" spans="1:7" x14ac:dyDescent="0.25">
      <c r="A85" t="s">
        <v>74</v>
      </c>
      <c r="B85" s="6">
        <f>SUM(G2:G52)</f>
        <v>2288720500</v>
      </c>
      <c r="C85" s="6">
        <f>SUM(H2:H52)</f>
        <v>2223644952.9099984</v>
      </c>
    </row>
    <row r="86" spans="1:7" x14ac:dyDescent="0.25">
      <c r="A86" t="s">
        <v>75</v>
      </c>
      <c r="B86" s="6">
        <f>SUM(L2:L52)</f>
        <v>2298125699.999999</v>
      </c>
      <c r="C86" s="6">
        <f>SUM(M2:M52)</f>
        <v>2257202890.2499943</v>
      </c>
    </row>
    <row r="87" spans="1:7" x14ac:dyDescent="0.25">
      <c r="B87" t="s">
        <v>73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84CEB164-4016-403B-92B8-0050F40041D5}">
      <formula1>$A$84:$A$86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Ruiz</cp:lastModifiedBy>
  <cp:revision/>
  <dcterms:created xsi:type="dcterms:W3CDTF">2020-02-26T17:00:38Z</dcterms:created>
  <dcterms:modified xsi:type="dcterms:W3CDTF">2023-01-25T03:23:40Z</dcterms:modified>
  <cp:category/>
  <cp:contentStatus/>
</cp:coreProperties>
</file>