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ya\Documents\DA8\PROJECTS\budget_lookups-jnketiah89\"/>
    </mc:Choice>
  </mc:AlternateContent>
  <xr:revisionPtr revIDLastSave="0" documentId="13_ncr:1_{1894D81A-6F68-4ADF-9392-52BBCC3CA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o_budget" sheetId="1" r:id="rId1"/>
    <sheet name=" Dept.list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1" l="1" a="1"/>
  <c r="B84" i="1" s="1"/>
  <c r="D79" i="1"/>
  <c r="D78" i="1"/>
  <c r="D77" i="1"/>
  <c r="D76" i="1"/>
  <c r="D75" i="1"/>
  <c r="D74" i="1"/>
  <c r="C79" i="1"/>
  <c r="C78" i="1"/>
  <c r="C77" i="1"/>
  <c r="C76" i="1"/>
  <c r="C75" i="1"/>
  <c r="C74" i="1"/>
  <c r="B79" i="1"/>
  <c r="B78" i="1"/>
  <c r="B77" i="1"/>
  <c r="B76" i="1"/>
  <c r="B75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5" i="1"/>
  <c r="C56" i="1"/>
  <c r="B57" i="1"/>
  <c r="B58" i="1"/>
  <c r="B59" i="1"/>
  <c r="B60" i="1"/>
  <c r="B61" i="1"/>
  <c r="B56" i="1"/>
  <c r="B66" i="1"/>
  <c r="B67" i="1"/>
  <c r="B68" i="1"/>
  <c r="B69" i="1"/>
  <c r="B70" i="1"/>
  <c r="D57" i="1"/>
  <c r="D58" i="1"/>
  <c r="D59" i="1"/>
  <c r="D60" i="1"/>
  <c r="D61" i="1"/>
  <c r="D56" i="1"/>
  <c r="C57" i="1"/>
  <c r="C58" i="1"/>
  <c r="C59" i="1"/>
  <c r="C60" i="1"/>
  <c r="C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<sst xmlns="http://schemas.openxmlformats.org/spreadsheetml/2006/main" count="156" uniqueCount="91">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</sst>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0397E-6A09-4EAD-872D-F1874F94340D}" name="Table1" displayName="Table1" ref="A1:A7" totalsRowShown="0">
  <autoFilter ref="A1:A7" xr:uid="{8820397E-6A09-4EAD-872D-F1874F94340D}"/>
  <tableColumns count="1">
    <tableColumn id="1" xr3:uid="{430C7F94-03CA-43B7-8801-A3F89587165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0" workbookViewId="0">
      <selection activeCell="B84" sqref="B8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IFERROR(D2/B2,"not found")</f>
        <v>-4.3170750765267295E-2</v>
      </c>
      <c r="F2">
        <f>RANK(E2,$E$2:$E$52,0)</f>
        <v>35</v>
      </c>
      <c r="G2">
        <v>382685200</v>
      </c>
      <c r="H2">
        <v>346340810.81999999</v>
      </c>
      <c r="I2">
        <f>H2-G2</f>
        <v>-36344389.180000007</v>
      </c>
      <c r="J2" s="5">
        <f>IFERROR(I2/G2,"not found")</f>
        <v>-9.4972027086493035E-2</v>
      </c>
      <c r="K2">
        <f>RANK(J2,$J2:$J52,0)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IFERROR(N2/L2,"not found")</f>
        <v>-5.6484362894991494E-2</v>
      </c>
      <c r="P2">
        <f>RANK(O2,$O$2:$O$52,0)</f>
        <v>35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IFERROR(D3/B3,"not found")</f>
        <v>-2.3069981751824741E-2</v>
      </c>
      <c r="F3">
        <f t="shared" ref="F3:F52" si="2">RANK(E3,$E$2:$E$52,0)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IFERROR(I3/G3,"not found")</f>
        <v>-6.6804928315415249E-2</v>
      </c>
      <c r="K3">
        <f t="shared" ref="K3:K52" si="5">RANK(J3,$J3:$J53,0)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IFERROR(N3/L3,"not found")</f>
        <v>-1.3540749922529313E-3</v>
      </c>
      <c r="P3">
        <f t="shared" ref="P3:P52" si="8">RANK(O3,$O$2:$O$52,0)</f>
        <v>12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41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37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39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37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30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not found</v>
      </c>
      <c r="F11" t="e">
        <f t="shared" si="2"/>
        <v>#VALUE!</v>
      </c>
      <c r="G11">
        <v>0</v>
      </c>
      <c r="H11">
        <v>0</v>
      </c>
      <c r="I11">
        <f t="shared" si="3"/>
        <v>0</v>
      </c>
      <c r="J11" s="5" t="str">
        <f t="shared" si="4"/>
        <v>not found</v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36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29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8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22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20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26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27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26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7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17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15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20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not found</v>
      </c>
      <c r="F27" t="e">
        <f t="shared" si="2"/>
        <v>#VALUE!</v>
      </c>
      <c r="G27">
        <v>0</v>
      </c>
      <c r="H27">
        <v>0</v>
      </c>
      <c r="I27">
        <f t="shared" si="3"/>
        <v>0</v>
      </c>
      <c r="J27" s="5" t="str">
        <f t="shared" si="4"/>
        <v>not found</v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5" t="str">
        <f t="shared" si="7"/>
        <v>not found</v>
      </c>
      <c r="P27" t="e">
        <f t="shared" si="8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23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14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9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6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12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not found</v>
      </c>
      <c r="F35" t="e">
        <f t="shared" si="2"/>
        <v>#VALUE!</v>
      </c>
      <c r="G35">
        <v>0</v>
      </c>
      <c r="H35">
        <v>0</v>
      </c>
      <c r="I35">
        <f t="shared" si="3"/>
        <v>0</v>
      </c>
      <c r="J35" s="5" t="str">
        <f t="shared" si="4"/>
        <v>not found</v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5" t="str">
        <f t="shared" si="7"/>
        <v>not found</v>
      </c>
      <c r="P35" t="e">
        <f t="shared" si="8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17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12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12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14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11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4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8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3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5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2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</v>
      </c>
      <c r="L49">
        <v>0</v>
      </c>
      <c r="M49">
        <v>0</v>
      </c>
      <c r="N49">
        <f t="shared" si="6"/>
        <v>0</v>
      </c>
      <c r="O49" s="5" t="str">
        <f t="shared" si="7"/>
        <v>not found</v>
      </c>
      <c r="P49" t="e">
        <f t="shared" si="8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VLOOKUP(A56,$A2:$D52,4,FALSE)</f>
        <v>-36209.630000000005</v>
      </c>
      <c r="C56">
        <f>VLOOKUP(A56,A2:I52,9,FALSE)</f>
        <v>-27292.159999999974</v>
      </c>
      <c r="D56">
        <f>VLOOKUP(A56,A2:N52,14,FALSE)</f>
        <v>-9181.0800000000163</v>
      </c>
    </row>
    <row r="57" spans="1:16" x14ac:dyDescent="0.25">
      <c r="A57" t="s">
        <v>25</v>
      </c>
      <c r="B57">
        <f t="shared" ref="B57:B61" si="9">VLOOKUP(A57,$A3:$D53,4,FALSE)</f>
        <v>0</v>
      </c>
      <c r="C57">
        <f t="shared" ref="C57:C61" si="10">VLOOKUP(A57,A3:I53,9,FALSE)</f>
        <v>0</v>
      </c>
      <c r="D57">
        <f t="shared" ref="D57:D61" si="11">VLOOKUP(A57,A3:N53,14,FALSE)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_xlfn.XLOOKUP(A65,$A2:$A52,$D2:$D52)</f>
        <v>-36209.630000000005</v>
      </c>
      <c r="C65">
        <f>_xlfn.XLOOKUP(A65,$A2:$A52,$I2:$I52)</f>
        <v>-27292.159999999974</v>
      </c>
      <c r="D65">
        <f>_xlfn.XLOOKUP(A65,$A2:$A52,$N2:$N52)</f>
        <v>-9181.0800000000163</v>
      </c>
    </row>
    <row r="66" spans="1:4" x14ac:dyDescent="0.25">
      <c r="A66" t="s">
        <v>25</v>
      </c>
      <c r="B66">
        <f t="shared" ref="B66:B70" si="12">_xlfn.XLOOKUP(A66,$A3:$A53,$D3:$D53)</f>
        <v>0</v>
      </c>
      <c r="C66">
        <f t="shared" ref="C66:C70" si="13">_xlfn.XLOOKUP(A66,$A3:$A53,$I3:$I53)</f>
        <v>0</v>
      </c>
      <c r="D66">
        <f t="shared" ref="D66:D70" si="14">_xlfn.XLOOKUP(A66,$A3:$A53,$N3:$N53)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INDEX(D2:D52,MATCH("Community Education Commission",A2:A52,0))</f>
        <v>-36209.630000000005</v>
      </c>
      <c r="C74">
        <f>INDEX(I2:I52,MATCH("Community Education Commission",A2:A52,0))</f>
        <v>-27292.159999999974</v>
      </c>
      <c r="D74">
        <f>INDEX(N2:N52,MATCH("Community Education Commission",A2:A52,0))</f>
        <v>-9181.0800000000163</v>
      </c>
    </row>
    <row r="75" spans="1:4" x14ac:dyDescent="0.25">
      <c r="A75" t="s">
        <v>25</v>
      </c>
      <c r="B75">
        <f>INDEX(D2:D52,MATCH("Community Oversight Board",A2:A52,0))</f>
        <v>0</v>
      </c>
      <c r="C75">
        <f>INDEX(I2:I52,MATCH("Community Oversight Board",A2:A52,0))</f>
        <v>0</v>
      </c>
      <c r="D75">
        <f>INDEX(N2:N52,MATCH("Community Oversight Board",A2:A52,0))</f>
        <v>-311228.08999999997</v>
      </c>
    </row>
    <row r="76" spans="1:4" x14ac:dyDescent="0.25">
      <c r="A76" t="s">
        <v>32</v>
      </c>
      <c r="B76">
        <f>INDEX(D2:D52,MATCH("Election Commission",A2:A52,0))</f>
        <v>-149396.10000000987</v>
      </c>
      <c r="C76">
        <f>INDEX(I2:I52,MATCH("Election Commission",A2:A52,0))</f>
        <v>-189254.06000000006</v>
      </c>
      <c r="D76">
        <f>INDEX(N2:N52,MATCH("Election Commission",A2:A52,0))</f>
        <v>-374962.91000000015</v>
      </c>
    </row>
    <row r="77" spans="1:4" x14ac:dyDescent="0.25">
      <c r="A77" t="s">
        <v>38</v>
      </c>
      <c r="B77">
        <f>INDEX(D2:D52,MATCH("Historical Commission",A2:A52,0))</f>
        <v>-12230.810000000056</v>
      </c>
      <c r="C77">
        <f>INDEX(I2:I52,MATCH("Historical Commission",A2:A52,0))</f>
        <v>-45485.580000000075</v>
      </c>
      <c r="D77">
        <f>INDEX(N2:N52,MATCH("Historical Commission",A2:A52,0))</f>
        <v>-72.879999999888241</v>
      </c>
    </row>
    <row r="78" spans="1:4" x14ac:dyDescent="0.25">
      <c r="A78" t="s">
        <v>39</v>
      </c>
      <c r="B78">
        <f>INDEX(D2:D52,MATCH("Human Relations Commission",A2:A52,0))</f>
        <v>-4950.4699999999721</v>
      </c>
      <c r="C78">
        <f>INDEX(I2:I52,MATCH("Human Relations Commission",A2:A52,0))</f>
        <v>-8005.7900000010268</v>
      </c>
      <c r="D78">
        <f>INDEX(N2:N52,MATCH("Human Relations Commission",A2:A52,0))</f>
        <v>-1724.9000000000233</v>
      </c>
    </row>
    <row r="79" spans="1:4" x14ac:dyDescent="0.25">
      <c r="A79" t="s">
        <v>55</v>
      </c>
      <c r="B79">
        <f>INDEX(D2:D52,MATCH("Planning Commission",A2:A52,0))</f>
        <v>-184239.79000001028</v>
      </c>
      <c r="C79">
        <f>INDEX(I2:I52,MATCH("Planning Commission",A2:A52,0))</f>
        <v>-133456.33000001032</v>
      </c>
      <c r="D79">
        <f>INDEX(N2:N52,MATCH("Planning Commission",A2:A52,0))</f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 t="e" cm="1">
        <f t="array" ref="B84">INDEX</f>
        <v>#NAME?</v>
      </c>
      <c r="C84" s="6"/>
    </row>
    <row r="85" spans="1:7" x14ac:dyDescent="0.25">
      <c r="A85" t="s">
        <v>74</v>
      </c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1F38C3-8C16-4CC4-92B8-EE4846BCD6FC}">
          <x14:formula1>
            <xm:f>' Dept.list'!$A$2:$A$7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4AA7-170C-4CAA-A53B-E24C34900375}">
  <dimension ref="A1:A7"/>
  <sheetViews>
    <sheetView workbookViewId="0"/>
  </sheetViews>
  <sheetFormatPr defaultRowHeight="15" x14ac:dyDescent="0.25"/>
  <cols>
    <col min="1" max="1" width="35.85546875" customWidth="1"/>
  </cols>
  <sheetData>
    <row r="1" spans="1:1" x14ac:dyDescent="0.25">
      <c r="A1" t="s">
        <v>90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32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 Dept.list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mujeed yakubu</cp:lastModifiedBy>
  <cp:revision/>
  <dcterms:created xsi:type="dcterms:W3CDTF">2020-02-26T17:00:38Z</dcterms:created>
  <dcterms:modified xsi:type="dcterms:W3CDTF">2023-01-26T21:11:35Z</dcterms:modified>
  <cp:category/>
  <cp:contentStatus/>
</cp:coreProperties>
</file>