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es\Documents\DA8\Projects\budget_lookups-jtbest\"/>
    </mc:Choice>
  </mc:AlternateContent>
  <xr:revisionPtr revIDLastSave="0" documentId="13_ncr:1_{8DE872F2-BB18-414D-BA3F-68275217F1E9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F3" i="1"/>
  <c r="F4" i="1"/>
  <c r="F5" i="1"/>
  <c r="F6" i="1"/>
  <c r="F7" i="1"/>
  <c r="F8" i="1"/>
  <c r="F9" i="1"/>
  <c r="F1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B56" i="1"/>
  <c r="B67" i="1" a="1"/>
  <c r="B67" i="1" s="1"/>
  <c r="B85" i="1"/>
  <c r="B86" i="1"/>
  <c r="B84" i="1"/>
  <c r="C85" i="1"/>
  <c r="C86" i="1"/>
  <c r="C84" i="1"/>
  <c r="B65" i="1" a="1"/>
  <c r="B65" i="1" s="1"/>
  <c r="B77" i="1"/>
  <c r="B66" i="1" a="1"/>
  <c r="B66" i="1" s="1"/>
  <c r="B74" i="1"/>
  <c r="B75" i="1"/>
  <c r="C66" i="1" a="1"/>
  <c r="C66" i="1" s="1"/>
  <c r="D66" i="1" a="1"/>
  <c r="D66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C75" i="1"/>
  <c r="D75" i="1"/>
  <c r="B76" i="1"/>
  <c r="C76" i="1"/>
  <c r="D76" i="1"/>
  <c r="C77" i="1"/>
  <c r="D77" i="1"/>
  <c r="B78" i="1"/>
  <c r="C78" i="1"/>
  <c r="D78" i="1"/>
  <c r="B79" i="1"/>
  <c r="C79" i="1"/>
  <c r="D79" i="1"/>
  <c r="C74" i="1"/>
  <c r="D74" i="1"/>
  <c r="D59" i="1"/>
  <c r="B57" i="1"/>
  <c r="C57" i="1"/>
  <c r="D57" i="1"/>
  <c r="B58" i="1"/>
  <c r="C58" i="1"/>
  <c r="D58" i="1"/>
  <c r="B59" i="1"/>
  <c r="C59" i="1"/>
  <c r="B60" i="1"/>
  <c r="C60" i="1"/>
  <c r="D60" i="1"/>
  <c r="B61" i="1"/>
  <c r="C61" i="1"/>
  <c r="D61" i="1"/>
  <c r="C56" i="1"/>
  <c r="D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98" i="1" l="1"/>
  <c r="B98" i="1"/>
  <c r="E91" i="1" a="1"/>
  <c r="E91" i="1" s="1"/>
  <c r="D91" i="1" a="1"/>
  <c r="D91" i="1" s="1"/>
  <c r="B93" i="1" l="1" a="1"/>
  <c r="B93" i="1" s="1"/>
  <c r="D100" i="1"/>
  <c r="D93" i="1" a="1"/>
  <c r="D93" i="1" s="1"/>
  <c r="F100" i="1"/>
  <c r="B100" i="1"/>
  <c r="G93" i="1" a="1"/>
  <c r="G93" i="1" s="1"/>
  <c r="E93" i="1" a="1"/>
  <c r="E93" i="1" s="1"/>
  <c r="G100" i="1"/>
  <c r="C93" i="1" a="1"/>
  <c r="C93" i="1" s="1"/>
  <c r="E100" i="1"/>
  <c r="F93" i="1" a="1"/>
  <c r="F93" i="1" s="1"/>
  <c r="C100" i="1"/>
  <c r="F92" i="1" a="1"/>
  <c r="F92" i="1" s="1"/>
  <c r="B92" i="1" a="1"/>
  <c r="B92" i="1" s="1"/>
  <c r="G99" i="1"/>
  <c r="D92" i="1" a="1"/>
  <c r="D92" i="1" s="1"/>
  <c r="C99" i="1"/>
  <c r="E99" i="1"/>
  <c r="E92" i="1" a="1"/>
  <c r="E92" i="1" s="1"/>
  <c r="G92" i="1" a="1"/>
  <c r="G92" i="1" s="1"/>
  <c r="B99" i="1"/>
  <c r="D99" i="1"/>
  <c r="C92" i="1" a="1"/>
  <c r="C92" i="1" s="1"/>
  <c r="F99" i="1"/>
  <c r="C98" i="1"/>
  <c r="C91" i="1" a="1"/>
  <c r="C91" i="1" s="1"/>
  <c r="G98" i="1"/>
  <c r="B91" i="1" a="1"/>
  <c r="B91" i="1" s="1"/>
  <c r="F91" i="1" a="1"/>
  <c r="F91" i="1" s="1"/>
  <c r="D98" i="1"/>
  <c r="G91" i="1" a="1"/>
  <c r="G91" i="1" s="1"/>
  <c r="F9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<sst xmlns="http://schemas.openxmlformats.org/spreadsheetml/2006/main" count="150" uniqueCount="90">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</sst>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6" zoomScale="97" workbookViewId="0">
      <selection activeCell="D84" sqref="D8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"N/A")</f>
        <v>-4.3170750765267295E-2</v>
      </c>
      <c r="F2">
        <f t="shared" ref="F2:F52" si="0">IFERROR(RANK(E2,E$2:E$52,1),"N/A")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"N/A")</f>
        <v>-9.4972027086493035E-2</v>
      </c>
      <c r="K2">
        <f>IFERROR(RANK(J2,J$2:J$52,1),"N/A")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"")</f>
        <v>-5.6484362894991494E-2</v>
      </c>
      <c r="P2">
        <f>IFERROR(RANK(O2,O$2:O$52,1),"N/A")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1">C3-B3</f>
        <v>-7585.4099999999744</v>
      </c>
      <c r="E3" s="5">
        <f t="shared" ref="E3:E52" si="2">IFERROR(D3/B3, "N/A")</f>
        <v>-2.3069981751824741E-2</v>
      </c>
      <c r="F3">
        <f t="shared" si="0"/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"N/A")</f>
        <v>-6.6804928315415249E-2</v>
      </c>
      <c r="K3">
        <f t="shared" ref="K3:K52" si="5">IFERROR(RANK(J3,J$2:J$52,1),"N/A")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"")</f>
        <v>-1.3540749922529313E-3</v>
      </c>
      <c r="P3">
        <f t="shared" ref="P3:P52" si="8">IFERROR(RANK(O3,O$2:O$52,1),"N/A")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1"/>
        <v>-15442.440000010189</v>
      </c>
      <c r="E4" s="5">
        <f t="shared" si="2"/>
        <v>-4.9327413275443007E-3</v>
      </c>
      <c r="F4">
        <f t="shared" si="0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1"/>
        <v>-723147.33000000007</v>
      </c>
      <c r="E5" s="5">
        <f t="shared" si="2"/>
        <v>-9.4273968477453174E-2</v>
      </c>
      <c r="F5">
        <f t="shared" si="0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1"/>
        <v>-23391.479999999981</v>
      </c>
      <c r="E6" s="5">
        <f t="shared" si="2"/>
        <v>-5.7149963352064452E-2</v>
      </c>
      <c r="F6">
        <f t="shared" si="0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1"/>
        <v>-382928.79000000004</v>
      </c>
      <c r="E7" s="5">
        <f t="shared" si="2"/>
        <v>-0.11502817362571344</v>
      </c>
      <c r="F7">
        <f t="shared" si="0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1"/>
        <v>-236476.69000000996</v>
      </c>
      <c r="E8" s="5">
        <f t="shared" si="2"/>
        <v>-0.15235918433091292</v>
      </c>
      <c r="F8">
        <f t="shared" si="0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1"/>
        <v>-396574.72000000067</v>
      </c>
      <c r="E9" s="5">
        <f t="shared" si="2"/>
        <v>-4.2417130511048909E-2</v>
      </c>
      <c r="F9">
        <f t="shared" si="0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1"/>
        <v>-36209.630000000005</v>
      </c>
      <c r="E10" s="5">
        <f t="shared" si="2"/>
        <v>-8.1681998646514792E-2</v>
      </c>
      <c r="F10">
        <f t="shared" si="0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1"/>
        <v>0</v>
      </c>
      <c r="E11" s="5" t="str">
        <f t="shared" si="2"/>
        <v>N/A</v>
      </c>
      <c r="F11" t="str">
        <f>IFERROR(RANK(E11,E$2:E$52,1),"N/A")</f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1"/>
        <v>-214304.66999999993</v>
      </c>
      <c r="E12" s="5">
        <f t="shared" si="2"/>
        <v>-5.0060657805601608E-2</v>
      </c>
      <c r="F12">
        <f t="shared" si="0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1"/>
        <v>-75511.669999999925</v>
      </c>
      <c r="E13" s="5">
        <f t="shared" si="2"/>
        <v>-1.2912833886247806E-2</v>
      </c>
      <c r="F13">
        <f t="shared" si="0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1"/>
        <v>-6982.6300000000047</v>
      </c>
      <c r="E14" s="5">
        <f t="shared" si="2"/>
        <v>-1.3637949218750009E-2</v>
      </c>
      <c r="F14">
        <f t="shared" si="0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1"/>
        <v>496819.90000000596</v>
      </c>
      <c r="E15" s="5">
        <f t="shared" si="2"/>
        <v>3.1837408866824991E-3</v>
      </c>
      <c r="F15">
        <f t="shared" si="0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1"/>
        <v>-78219.540000010282</v>
      </c>
      <c r="E16" s="5">
        <f t="shared" si="2"/>
        <v>-1.1850188616360429E-2</v>
      </c>
      <c r="F16">
        <f t="shared" si="0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1"/>
        <v>-421319.94999999925</v>
      </c>
      <c r="E17" s="5">
        <f t="shared" si="2"/>
        <v>-2.8351094826658003E-2</v>
      </c>
      <c r="F17">
        <f t="shared" si="0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1"/>
        <v>-149396.10000000987</v>
      </c>
      <c r="E18" s="5">
        <f t="shared" si="2"/>
        <v>-5.4037002206391245E-2</v>
      </c>
      <c r="F18">
        <f t="shared" si="0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1"/>
        <v>-376336.80000001006</v>
      </c>
      <c r="E19" s="5">
        <f t="shared" si="2"/>
        <v>-4.258504294298146E-2</v>
      </c>
      <c r="F19">
        <f t="shared" si="0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1"/>
        <v>-1539.8400010019541</v>
      </c>
      <c r="E20" s="5">
        <f t="shared" si="2"/>
        <v>-1.2379538203300809E-5</v>
      </c>
      <c r="F20">
        <f t="shared" si="0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1"/>
        <v>-1923512.4500000998</v>
      </c>
      <c r="E21" s="5">
        <f t="shared" si="2"/>
        <v>-7.9052463618023094E-2</v>
      </c>
      <c r="F21">
        <f t="shared" si="0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1"/>
        <v>-153660.12000009976</v>
      </c>
      <c r="E22" s="5">
        <f t="shared" si="2"/>
        <v>-1.3285502334437123E-2</v>
      </c>
      <c r="F22">
        <f t="shared" si="0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1"/>
        <v>-825956.59000010043</v>
      </c>
      <c r="E23" s="5">
        <f t="shared" si="2"/>
        <v>-3.9590110100806722E-2</v>
      </c>
      <c r="F23">
        <f t="shared" si="0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1"/>
        <v>-12230.810000000056</v>
      </c>
      <c r="E24" s="5">
        <f t="shared" si="2"/>
        <v>-1.3334943305713101E-2</v>
      </c>
      <c r="F24">
        <f t="shared" si="0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1"/>
        <v>-4950.4699999999721</v>
      </c>
      <c r="E25" s="5">
        <f t="shared" si="2"/>
        <v>-1.0226130964676661E-2</v>
      </c>
      <c r="F25">
        <f t="shared" si="0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1"/>
        <v>-447839.91999999993</v>
      </c>
      <c r="E26" s="5">
        <f t="shared" si="2"/>
        <v>-8.5306091660634673E-2</v>
      </c>
      <c r="F26">
        <f t="shared" si="0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1"/>
        <v>0</v>
      </c>
      <c r="E27" s="5" t="str">
        <f t="shared" si="2"/>
        <v>N/A</v>
      </c>
      <c r="F27" t="str">
        <f t="shared" si="0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 t="str">
        <f t="shared" si="7"/>
        <v/>
      </c>
      <c r="P27" t="str">
        <f t="shared" si="8"/>
        <v>N/A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1"/>
        <v>-132457.97999999998</v>
      </c>
      <c r="E28" s="5">
        <f t="shared" si="2"/>
        <v>-9.5782760864849215E-2</v>
      </c>
      <c r="F28">
        <f t="shared" si="0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1"/>
        <v>-37915.290000000037</v>
      </c>
      <c r="E29" s="5">
        <f t="shared" si="2"/>
        <v>-1.4800253727847622E-2</v>
      </c>
      <c r="F29">
        <f t="shared" si="0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1"/>
        <v>-101705.90000000037</v>
      </c>
      <c r="E30" s="5">
        <f t="shared" si="2"/>
        <v>-8.3831374359143746E-3</v>
      </c>
      <c r="F30">
        <f t="shared" si="0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1"/>
        <v>-24772.310000000056</v>
      </c>
      <c r="E31" s="5">
        <f t="shared" si="2"/>
        <v>-1.4030533529678329E-2</v>
      </c>
      <c r="F31">
        <f t="shared" si="0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1"/>
        <v>-73762.280000009574</v>
      </c>
      <c r="E32" s="5">
        <f t="shared" si="2"/>
        <v>-1.2294942827617691E-2</v>
      </c>
      <c r="F32">
        <f t="shared" si="0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1"/>
        <v>-7418835.2699990273</v>
      </c>
      <c r="E33" s="5">
        <f t="shared" si="2"/>
        <v>-7.9969930789269058E-3</v>
      </c>
      <c r="F33">
        <f t="shared" si="0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1"/>
        <v>-79341.779999999795</v>
      </c>
      <c r="E34" s="5">
        <f t="shared" si="2"/>
        <v>-1.8939149738619768E-2</v>
      </c>
      <c r="F34">
        <f t="shared" si="0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1"/>
        <v>0</v>
      </c>
      <c r="E35" s="5" t="str">
        <f t="shared" si="2"/>
        <v>N/A</v>
      </c>
      <c r="F35" t="str">
        <f t="shared" si="0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 t="str">
        <f t="shared" si="7"/>
        <v/>
      </c>
      <c r="P35" t="str">
        <f t="shared" si="8"/>
        <v>N/A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1"/>
        <v>-62776.72000000102</v>
      </c>
      <c r="E36" s="5">
        <f t="shared" si="2"/>
        <v>-7.8647857679780775E-2</v>
      </c>
      <c r="F36">
        <f t="shared" si="0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1"/>
        <v>-82352.260000010021</v>
      </c>
      <c r="E37" s="5">
        <f t="shared" si="2"/>
        <v>-3.9444515758219188E-2</v>
      </c>
      <c r="F37">
        <f t="shared" si="0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1"/>
        <v>-16630.180000000051</v>
      </c>
      <c r="E38" s="5">
        <f t="shared" si="2"/>
        <v>-1.9443680579913542E-2</v>
      </c>
      <c r="F38">
        <f t="shared" si="0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1"/>
        <v>-70791.13</v>
      </c>
      <c r="E39" s="5">
        <f t="shared" si="2"/>
        <v>-8.008952370177623E-2</v>
      </c>
      <c r="F39">
        <f t="shared" si="0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1"/>
        <v>-816758.14000009745</v>
      </c>
      <c r="E40" s="5">
        <f t="shared" si="2"/>
        <v>-2.1279773539092578E-2</v>
      </c>
      <c r="F40">
        <f t="shared" si="0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1"/>
        <v>-184239.79000001028</v>
      </c>
      <c r="E41" s="5">
        <f t="shared" si="2"/>
        <v>-4.0110550149132493E-2</v>
      </c>
      <c r="F41">
        <f t="shared" si="0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1"/>
        <v>-41624.320001006126</v>
      </c>
      <c r="E42" s="5">
        <f t="shared" si="2"/>
        <v>-2.2070943135841053E-4</v>
      </c>
      <c r="F42">
        <f t="shared" si="0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1"/>
        <v>-166754.16999999993</v>
      </c>
      <c r="E43" s="5">
        <f t="shared" si="2"/>
        <v>-2.0497353541313264E-2</v>
      </c>
      <c r="F43">
        <f t="shared" si="0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1"/>
        <v>-294095.62000000104</v>
      </c>
      <c r="E44" s="5">
        <f t="shared" si="2"/>
        <v>-9.7760750186150751E-3</v>
      </c>
      <c r="F44">
        <f t="shared" si="0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1"/>
        <v>-712015.95000009984</v>
      </c>
      <c r="E45" s="5">
        <f t="shared" si="2"/>
        <v>-1.287514194887851E-2</v>
      </c>
      <c r="F45">
        <f t="shared" si="0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1"/>
        <v>-777.57000000000698</v>
      </c>
      <c r="E46" s="5">
        <f t="shared" si="2"/>
        <v>-3.0010420686993711E-3</v>
      </c>
      <c r="F46">
        <f t="shared" si="0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1"/>
        <v>-12273.280000001192</v>
      </c>
      <c r="E47" s="5">
        <f t="shared" si="2"/>
        <v>-1.7435939690898361E-4</v>
      </c>
      <c r="F47">
        <f t="shared" si="0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1"/>
        <v>-209747.43000000995</v>
      </c>
      <c r="E48" s="5">
        <f t="shared" si="2"/>
        <v>-3.1133192323107857E-2</v>
      </c>
      <c r="F48">
        <f t="shared" si="0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1"/>
        <v>-1700.570000000007</v>
      </c>
      <c r="E49" s="5">
        <f t="shared" si="2"/>
        <v>-1.8444360086767971E-2</v>
      </c>
      <c r="F49">
        <f t="shared" si="0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/>
      </c>
      <c r="P49" t="str">
        <f t="shared" si="8"/>
        <v>N/A</v>
      </c>
    </row>
    <row r="50" spans="1:16" x14ac:dyDescent="0.3">
      <c r="A50" t="s">
        <v>64</v>
      </c>
      <c r="B50">
        <v>832600</v>
      </c>
      <c r="C50">
        <v>832600</v>
      </c>
      <c r="D50">
        <f t="shared" si="1"/>
        <v>0</v>
      </c>
      <c r="E50" s="5">
        <f t="shared" si="2"/>
        <v>0</v>
      </c>
      <c r="F50">
        <f t="shared" si="0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1"/>
        <v>-110074.66000000946</v>
      </c>
      <c r="E51" s="5">
        <f t="shared" si="2"/>
        <v>-1.2785255822058129E-2</v>
      </c>
      <c r="F51">
        <f t="shared" si="0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1"/>
        <v>-196315.20000000019</v>
      </c>
      <c r="E52" s="5">
        <f t="shared" si="2"/>
        <v>-8.009596083231342E-2</v>
      </c>
      <c r="F52">
        <f t="shared" si="0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VLOOKUP($A56,$A$1:$P$52,MATCH(B$55,$A$1:$P$1,0),FALSE)</f>
        <v>-36209.630000000005</v>
      </c>
      <c r="C56">
        <f t="shared" ref="C56:D61" si="9">VLOOKUP($A56,$A$1:$P$52,MATCH(C$55,$A$1:$P$1,0),FALSE)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>VLOOKUP($A59,$A$1:$P$52,MATCH(D$55,$A$1:$P$1,0),FALSE)</f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aca="1" ref="B65" ca="1">_xlfn.XLOOKUP($A65,$A$1:$A$52,OFFSET($A$1,0,(MATCH(B$64,$A$1:$P$1,0)-1),52,1),"N/A",0)</f>
        <v>-36209.630000000005</v>
      </c>
      <c r="C65" cm="1">
        <f t="array" aca="1" ref="C65" ca="1">_xlfn.XLOOKUP($A65,$A$1:$A$52,OFFSET($A$1,0,(MATCH(C$64,$A$1:$P$1,0)-1),52,1),"N/A",0)</f>
        <v>-27292.159999999974</v>
      </c>
      <c r="D65" cm="1">
        <f t="array" aca="1" ref="D65" ca="1">_xlfn.XLOOKUP($A65,$A$1:$A$52,OFFSET($A$1,0,(MATCH(D$64,$A$1:$P$1,0)-1),52,1),"N/A",0)</f>
        <v>-9181.0800000000163</v>
      </c>
    </row>
    <row r="66" spans="1:4" x14ac:dyDescent="0.3">
      <c r="A66" t="s">
        <v>25</v>
      </c>
      <c r="B66" cm="1">
        <f t="array" aca="1" ref="B66" ca="1">_xlfn.XLOOKUP($A66,$A$1:$A$52,OFFSET($A$1,0,(MATCH(B$64,$A$1:$P$1,0)-1),52,1),"N/A",0)</f>
        <v>0</v>
      </c>
      <c r="C66" cm="1">
        <f t="array" aca="1" ref="C66" ca="1">_xlfn.XLOOKUP($A66,$A$1:$A$52,OFFSET($A$1,0,(MATCH(C$64,$A$1:$P$1,0)-1),52,1),"N/A",0)</f>
        <v>0</v>
      </c>
      <c r="D66" cm="1">
        <f t="array" aca="1" ref="D66" ca="1">_xlfn.XLOOKUP($A66,$A$1:$A$52,OFFSET($A$1,0,(MATCH(D$64,$A$1:$P$1,0)-1),52,1),"N/A",0)</f>
        <v>-311228.08999999997</v>
      </c>
    </row>
    <row r="67" spans="1:4" x14ac:dyDescent="0.3">
      <c r="A67" t="s">
        <v>32</v>
      </c>
      <c r="B67" cm="1">
        <f t="array" aca="1" ref="B67" ca="1">_xlfn.XLOOKUP($A67,$A$1:$A$52,OFFSET($A$1,0,(MATCH(B$64,$A$1:$P$1,0)-1),52,1),"N/A",0)</f>
        <v>-149396.10000000987</v>
      </c>
      <c r="C67" cm="1">
        <f t="array" aca="1" ref="C67" ca="1">_xlfn.XLOOKUP($A67,$A$1:$A$52,OFFSET($A$1,0,(MATCH(C$64,$A$1:$P$1,0)-1),52,1),"N/A",0)</f>
        <v>-189254.06000000006</v>
      </c>
      <c r="D67" cm="1">
        <f t="array" aca="1" ref="D67" ca="1">_xlfn.XLOOKUP($A67,$A$1:$A$52,OFFSET($A$1,0,(MATCH(D$64,$A$1:$P$1,0)-1),52,1),"N/A",0)</f>
        <v>-374962.91000000015</v>
      </c>
    </row>
    <row r="68" spans="1:4" x14ac:dyDescent="0.3">
      <c r="A68" t="s">
        <v>38</v>
      </c>
      <c r="B68" cm="1">
        <f t="array" aca="1" ref="B68" ca="1">_xlfn.XLOOKUP($A68,$A$1:$A$52,OFFSET($A$1,0,(MATCH(B$64,$A$1:$P$1,0)-1),52,1),"N/A",0)</f>
        <v>-12230.810000000056</v>
      </c>
      <c r="C68" cm="1">
        <f t="array" aca="1" ref="C68" ca="1">_xlfn.XLOOKUP($A68,$A$1:$A$52,OFFSET($A$1,0,(MATCH(C$64,$A$1:$P$1,0)-1),52,1),"N/A",0)</f>
        <v>-45485.580000000075</v>
      </c>
      <c r="D68" cm="1">
        <f t="array" aca="1" ref="D68" ca="1">_xlfn.XLOOKUP($A68,$A$1:$A$52,OFFSET($A$1,0,(MATCH(D$64,$A$1:$P$1,0)-1),52,1),"N/A",0)</f>
        <v>-72.879999999888241</v>
      </c>
    </row>
    <row r="69" spans="1:4" x14ac:dyDescent="0.3">
      <c r="A69" t="s">
        <v>39</v>
      </c>
      <c r="B69" cm="1">
        <f t="array" aca="1" ref="B69" ca="1">_xlfn.XLOOKUP($A69,$A$1:$A$52,OFFSET($A$1,0,(MATCH(B$64,$A$1:$P$1,0)-1),52,1),"N/A",0)</f>
        <v>-4950.4699999999721</v>
      </c>
      <c r="C69" cm="1">
        <f t="array" aca="1" ref="C69" ca="1">_xlfn.XLOOKUP($A69,$A$1:$A$52,OFFSET($A$1,0,(MATCH(C$64,$A$1:$P$1,0)-1),52,1),"N/A",0)</f>
        <v>-8005.7900000010268</v>
      </c>
      <c r="D69" cm="1">
        <f t="array" aca="1" ref="D69" ca="1">_xlfn.XLOOKUP($A69,$A$1:$A$52,OFFSET($A$1,0,(MATCH(D$64,$A$1:$P$1,0)-1),52,1),"N/A",0)</f>
        <v>-1724.9000000000233</v>
      </c>
    </row>
    <row r="70" spans="1:4" x14ac:dyDescent="0.3">
      <c r="A70" t="s">
        <v>55</v>
      </c>
      <c r="B70" cm="1">
        <f t="array" aca="1" ref="B70" ca="1">_xlfn.XLOOKUP($A70,$A$1:$A$52,OFFSET($A$1,0,(MATCH(B$64,$A$1:$P$1,0)-1),52,1),"N/A",0)</f>
        <v>-184239.79000001028</v>
      </c>
      <c r="C70" cm="1">
        <f t="array" aca="1" ref="C70" ca="1">_xlfn.XLOOKUP($A70,$A$1:$A$52,OFFSET($A$1,0,(MATCH(C$64,$A$1:$P$1,0)-1),52,1),"N/A",0)</f>
        <v>-133456.33000001032</v>
      </c>
      <c r="D70" cm="1">
        <f t="array" aca="1" ref="D70" ca="1">_xlfn.XLOOKUP($A70,$A$1:$A$52,OFFSET($A$1,0,(MATCH(D$64,$A$1:$P$1,0)-1),52,1),"N/A",0)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ref="B75:B79" si="12">INDEX($A$2:$P$52,MATCH($A76,$A$2:$A$52,0),MATCH(B$73,$A$1:$P$1,0))</f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>INDEX($A$2:$P$52,MATCH($A77,$A$2:$A$52,0),MATCH(B$73,$A$1:$P$1,0))</f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INDEX($A$2:$P$52,MATCH(B$87,$A$2:$A$52,0),MATCH($A98&amp;"_Budget",$A$1:$P$1,0))</f>
        <v>409300</v>
      </c>
      <c r="C84" s="6">
        <f>INDEX($A$2:$P$52,MATCH(B$87,$A$2:$A$52,0),MATCH($A98&amp;"_Actual",$A$1:$P$1,0))</f>
        <v>385908.52</v>
      </c>
    </row>
    <row r="85" spans="1:7" x14ac:dyDescent="0.3">
      <c r="A85" t="s">
        <v>74</v>
      </c>
      <c r="B85" s="6">
        <f t="shared" ref="B85:B86" si="13">INDEX($A$2:$P$52,MATCH(B$87,$A$2:$A$52,0),MATCH($A99&amp;"_Budget",$A$1:$P$1,0))</f>
        <v>428500</v>
      </c>
      <c r="C85" s="6">
        <f t="shared" ref="C85:C86" si="14">INDEX($A$2:$P$52,MATCH(B$87,$A$2:$A$52,0),MATCH($A99&amp;"_Actual",$A$1:$P$1,0))</f>
        <v>427758.64</v>
      </c>
    </row>
    <row r="86" spans="1:7" x14ac:dyDescent="0.3">
      <c r="A86" t="s">
        <v>75</v>
      </c>
      <c r="B86" s="6">
        <f t="shared" si="13"/>
        <v>445200</v>
      </c>
      <c r="C86" s="6">
        <f t="shared" si="14"/>
        <v>445114.28999999899</v>
      </c>
      <c r="D86" s="9"/>
    </row>
    <row r="87" spans="1:7" x14ac:dyDescent="0.3">
      <c r="B87" t="s">
        <v>20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aca="1" ref="B91" ca="1">_xlfn.XLOOKUP(B$89,OFFSET($A$1,0,(MATCH($A91&amp;"_rank",$A$1:$P$1,0)-1),52,1),$A$1:$A$52,"N/A",0)</f>
        <v>Clerk and Master - Chancery</v>
      </c>
      <c r="C91" s="5" cm="1">
        <f t="array" aca="1" ref="C91" ca="1">_xlfn.XLOOKUP(B$89,OFFSET($A$1,0,(MATCH($A91&amp;"_rank",$A$1:$P$1,0)-1),52,1),OFFSET($A$1,0,(MATCH($A91&amp;"_diff_pct",$A$1:$P$1,0)-1),52,1),"N/A",0)</f>
        <v>-0.15235918433091292</v>
      </c>
      <c r="D91" t="str" cm="1">
        <f t="array" aca="1" ref="D91" ca="1">_xlfn.XLOOKUP(D$89,OFFSET($A$1,0,(MATCH($A91&amp;"_rank",$A$1:$P$1,0)-1),52,1),$A$1:$A$52,"N/A",0)</f>
        <v>Circuit Court Clerk</v>
      </c>
      <c r="E91" s="5" cm="1">
        <f t="array" aca="1" ref="E91" ca="1">_xlfn.XLOOKUP(D$89,OFFSET($A$1,0,(MATCH($A91&amp;"_rank",$A$1:$P$1,0)-1),52,1),OFFSET($A$1,0,(MATCH($A91&amp;"_diff_pct",$A$1:$P$1,0)-1),52,1),"N/A",0)</f>
        <v>-0.11502817362571344</v>
      </c>
      <c r="F91" t="str" cm="1">
        <f t="array" aca="1" ref="F91" ca="1">_xlfn.XLOOKUP(F$89,OFFSET($A$1,0,(MATCH($A91&amp;"_rank",$A$1:$P$1,0)-1),52,1),$A$1:$A$52,"N/A",0)</f>
        <v>Internal Audit</v>
      </c>
      <c r="G91" s="5" cm="1">
        <f t="array" aca="1" ref="G91" ca="1">_xlfn.XLOOKUP(F$89,OFFSET($A$1,0,(MATCH($A91&amp;"_rank",$A$1:$P$1,0)-1),52,1),OFFSET($A$1,0,(MATCH($A91&amp;"_diff_pct",$A$1:$P$1,0)-1),52,1),"N/A",0)</f>
        <v>-9.5782760864849215E-2</v>
      </c>
    </row>
    <row r="92" spans="1:7" x14ac:dyDescent="0.3">
      <c r="A92" t="s">
        <v>74</v>
      </c>
      <c r="B92" t="str" cm="1">
        <f t="array" aca="1" ref="B92" ca="1">_xlfn.XLOOKUP(B$89,OFFSET($A$1,0,(MATCH($A92&amp;"_rank",$A$1:$P$1,0)-1),52,1),$A$1:$A$52,"N/A",0)</f>
        <v>Metropolitan Clerk</v>
      </c>
      <c r="C92" s="5" cm="1">
        <f t="array" aca="1" ref="C92" ca="1">_xlfn.XLOOKUP(B$89,OFFSET($A$1,0,(MATCH($A92&amp;"_rank",$A$1:$P$1,0)-1),52,1),OFFSET($A$1,0,(MATCH($A92&amp;"_diff_pct",$A$1:$P$1,0)-1),52,1),"N/A",0)</f>
        <v>-0.17551246244575608</v>
      </c>
      <c r="D92" t="str" cm="1">
        <f t="array" aca="1" ref="D92" ca="1">_xlfn.XLOOKUP(D$89,OFFSET($A$1,0,(MATCH($A92&amp;"_rank",$A$1:$P$1,0)-1),52,1),$A$1:$A$52,"N/A",0)</f>
        <v>Internal Audit</v>
      </c>
      <c r="E92" s="5" cm="1">
        <f t="array" aca="1" ref="E92" ca="1">_xlfn.XLOOKUP(D$89,OFFSET($A$1,0,(MATCH($A92&amp;"_rank",$A$1:$P$1,0)-1),52,1),OFFSET($A$1,0,(MATCH($A92&amp;"_diff_pct",$A$1:$P$1,0)-1),52,1),"N/A",0)</f>
        <v>-0.17103239309050916</v>
      </c>
      <c r="F92" t="str" cm="1">
        <f t="array" aca="1" ref="F92" ca="1">_xlfn.XLOOKUP(F$89,OFFSET($A$1,0,(MATCH($A92&amp;"_rank",$A$1:$P$1,0)-1),52,1),$A$1:$A$52,"N/A",0)</f>
        <v>Office of Family Safety</v>
      </c>
      <c r="G92" s="5" cm="1">
        <f t="array" aca="1" ref="G92" ca="1">_xlfn.XLOOKUP(F$89,OFFSET($A$1,0,(MATCH($A92&amp;"_rank",$A$1:$P$1,0)-1),52,1),OFFSET($A$1,0,(MATCH($A92&amp;"_diff_pct",$A$1:$P$1,0)-1),52,1),"N/A",0)</f>
        <v>-0.13918241656366656</v>
      </c>
    </row>
    <row r="93" spans="1:7" x14ac:dyDescent="0.3">
      <c r="A93" t="s">
        <v>75</v>
      </c>
      <c r="B93" t="str" cm="1">
        <f t="array" aca="1" ref="B93" ca="1">_xlfn.XLOOKUP(B$89,OFFSET($A$1,0,(MATCH($A93&amp;"_rank",$A$1:$P$1,0)-1),52,1),$A$1:$A$52,"N/A",0)</f>
        <v>Community Oversight Board</v>
      </c>
      <c r="C93" s="5" cm="1">
        <f t="array" aca="1" ref="C93" ca="1">_xlfn.XLOOKUP(B$89,OFFSET($A$1,0,(MATCH($A93&amp;"_rank",$A$1:$P$1,0)-1),52,1),OFFSET($A$1,0,(MATCH($A93&amp;"_diff_pct",$A$1:$P$1,0)-1),52,1),"N/A",0)</f>
        <v>-0.82994157333333329</v>
      </c>
      <c r="D93" t="str" cm="1">
        <f t="array" aca="1" ref="D93" ca="1">_xlfn.XLOOKUP(D$89,OFFSET($A$1,0,(MATCH($A93&amp;"_rank",$A$1:$P$1,0)-1),52,1),$A$1:$A$52,"N/A",0)</f>
        <v>Clerk and Master - Chancery</v>
      </c>
      <c r="E93" s="5" cm="1">
        <f t="array" aca="1" ref="E93" ca="1">_xlfn.XLOOKUP(D$89,OFFSET($A$1,0,(MATCH($A93&amp;"_rank",$A$1:$P$1,0)-1),52,1),OFFSET($A$1,0,(MATCH($A93&amp;"_diff_pct",$A$1:$P$1,0)-1),52,1),"N/A",0)</f>
        <v>-0.15295680364719175</v>
      </c>
      <c r="F93" t="str" cm="1">
        <f t="array" aca="1" ref="F93" ca="1">_xlfn.XLOOKUP(F$89,OFFSET($A$1,0,(MATCH($A93&amp;"_rank",$A$1:$P$1,0)-1),52,1),$A$1:$A$52,"N/A",0)</f>
        <v>Election Commission</v>
      </c>
      <c r="G93" s="5" cm="1">
        <f t="array" aca="1" ref="G93" ca="1">_xlfn.XLOOKUP(F$89,OFFSET($A$1,0,(MATCH($A93&amp;"_rank",$A$1:$P$1,0)-1),52,1),OFFSET($A$1,0,(MATCH($A93&amp;"_diff_pct",$A$1:$P$1,0)-1),52,1),"N/A",0)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 ca="1">INDEX($A$1:$P$52,MATCH(B$96,OFFSET($A$1,0,(MATCH($A98&amp;"_rank",$A$1:$P$1,0)-1),52,1),0),1)</f>
        <v>Clerk and Master - Chancery</v>
      </c>
      <c r="C98" s="5">
        <f ca="1">INDEX($A$1:$P$52,MATCH(B$96,OFFSET($A$1,0,(MATCH($A98&amp;"_rank",$A$1:$P$1,0)-1),52,1),0),MATCH($A98&amp;"_diff_pct",$A$1:$P$1,0))</f>
        <v>-0.15235918433091292</v>
      </c>
      <c r="D98" t="str">
        <f ca="1">INDEX($A$1:$P$52,MATCH(D$96,OFFSET($A$1,0,(MATCH($A98&amp;"_rank",$A$1:$P$1,0)-1),52,1),0),1)</f>
        <v>Circuit Court Clerk</v>
      </c>
      <c r="E98" s="5">
        <f ca="1">INDEX($A$1:$P$52,MATCH(D$96,OFFSET($A$1,0,(MATCH($A98&amp;"_rank",$A$1:$P$1,0)-1),52,1),0),MATCH($A98&amp;"_diff_pct",$A$1:$P$1,0))</f>
        <v>-0.11502817362571344</v>
      </c>
      <c r="F98" t="str">
        <f ca="1">INDEX($A$1:$P$52,MATCH(F$96,OFFSET($A$1,0,(MATCH($A98&amp;"_rank",$A$1:$P$1,0)-1),52,1),0),1)</f>
        <v>Internal Audit</v>
      </c>
      <c r="G98" s="5">
        <f ca="1">INDEX($A$1:$P$52,MATCH(F$96,OFFSET($A$1,0,(MATCH($A98&amp;"_rank",$A$1:$P$1,0)-1),52,1),0),MATCH($A98&amp;"_diff_pct",$A$1:$P$1,0))</f>
        <v>-9.5782760864849215E-2</v>
      </c>
      <c r="I98" s="4"/>
    </row>
    <row r="99" spans="1:9" x14ac:dyDescent="0.3">
      <c r="A99" t="s">
        <v>74</v>
      </c>
      <c r="B99" t="str">
        <f ca="1">INDEX($A$1:$P$52,MATCH(B$96,OFFSET($A$1,0,(MATCH($A99&amp;"_rank",$A$1:$P$1,0)-1),52,1),0),1)</f>
        <v>Metropolitan Clerk</v>
      </c>
      <c r="C99" s="5">
        <f ca="1">INDEX($A$1:$P$52,MATCH(B$96,OFFSET($A$1,0,(MATCH($A99&amp;"_rank",$A$1:$P$1,0)-1),52,1),0),MATCH($A99&amp;"_diff_pct",$A$1:$P$1,0))</f>
        <v>-0.17551246244575608</v>
      </c>
      <c r="D99" t="str">
        <f t="shared" ref="B99:F100" ca="1" si="15">INDEX($A$1:$P$52,MATCH(D$96,OFFSET($A$1,0,(MATCH($A99&amp;"_rank",$A$1:$P$1,0)-1),52,1),0),1)</f>
        <v>Internal Audit</v>
      </c>
      <c r="E99" s="5">
        <f t="shared" ref="C99:E100" ca="1" si="16">INDEX($A$1:$P$52,MATCH(D$96,OFFSET($A$1,0,(MATCH($A99&amp;"_rank",$A$1:$P$1,0)-1),52,1),0),MATCH($A99&amp;"_diff_pct",$A$1:$P$1,0))</f>
        <v>-0.17103239309050916</v>
      </c>
      <c r="F99" t="str">
        <f t="shared" ca="1" si="15"/>
        <v>Office of Family Safety</v>
      </c>
      <c r="G99" s="5">
        <f t="shared" ref="G99" ca="1" si="17">INDEX($A$1:$P$52,MATCH(F$96,OFFSET($A$1,0,(MATCH($A99&amp;"_rank",$A$1:$P$1,0)-1),52,1),0),MATCH($A99&amp;"_diff_pct",$A$1:$P$1,0))</f>
        <v>-0.13918241656366656</v>
      </c>
      <c r="I99" s="4"/>
    </row>
    <row r="100" spans="1:9" x14ac:dyDescent="0.3">
      <c r="A100" t="s">
        <v>75</v>
      </c>
      <c r="B100" t="str">
        <f t="shared" ca="1" si="15"/>
        <v>Community Oversight Board</v>
      </c>
      <c r="C100" s="5">
        <f t="shared" ca="1" si="16"/>
        <v>-0.82994157333333329</v>
      </c>
      <c r="D100" t="str">
        <f t="shared" ca="1" si="15"/>
        <v>Clerk and Master - Chancery</v>
      </c>
      <c r="E100" s="5">
        <f t="shared" ca="1" si="16"/>
        <v>-0.15295680364719175</v>
      </c>
      <c r="F100" t="str">
        <f t="shared" ca="1" si="15"/>
        <v>Election Commission</v>
      </c>
      <c r="G100" s="5">
        <f t="shared" ref="G100" ca="1" si="18">INDEX($A$1:$P$52,MATCH(F$96,OFFSET($A$1,0,(MATCH($A100&amp;"_rank",$A$1:$P$1,0)-1),52,1),0),MATCH($A100&amp;"_diff_pct",$A$1:$P$1,0))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878ED49D-C405-4D36-9DA6-ACCCB1037B80}">
      <formula1>$A$2:$A$52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Best</cp:lastModifiedBy>
  <cp:revision/>
  <dcterms:created xsi:type="dcterms:W3CDTF">2020-02-26T17:00:38Z</dcterms:created>
  <dcterms:modified xsi:type="dcterms:W3CDTF">2023-01-27T00:12:19Z</dcterms:modified>
  <cp:category/>
  <cp:contentStatus/>
</cp:coreProperties>
</file>