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bes\Documents\DA8\Projects\budget_lookups-jtbest\"/>
    </mc:Choice>
  </mc:AlternateContent>
  <xr:revisionPtr revIDLastSave="0" documentId="13_ncr:1_{C82BA61D-06D1-4E6E-915B-C4E0C47C9175}" xr6:coauthVersionLast="47" xr6:coauthVersionMax="47" xr10:uidLastSave="{00000000-0000-0000-0000-000000000000}"/>
  <bookViews>
    <workbookView xWindow="28665" yWindow="-135" windowWidth="29070" windowHeight="1575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3" i="1" l="1" a="1"/>
  <c r="F93" i="1" s="1"/>
  <c r="F92" i="1" a="1"/>
  <c r="F92" i="1" s="1"/>
  <c r="F91" i="1" a="1"/>
  <c r="F91" i="1" s="1"/>
  <c r="C91" i="1" a="1"/>
  <c r="C91" i="1" s="1"/>
  <c r="B93" i="1" a="1"/>
  <c r="B93" i="1" s="1"/>
  <c r="B92" i="1" a="1"/>
  <c r="B92" i="1" s="1"/>
  <c r="B91" i="1" a="1"/>
  <c r="B91" i="1" s="1"/>
  <c r="D91" i="1" a="1"/>
  <c r="D91" i="1" s="1"/>
  <c r="D93" i="1" a="1"/>
  <c r="D93" i="1" s="1"/>
  <c r="D92" i="1" a="1"/>
  <c r="D92" i="1" s="1"/>
  <c r="G93" i="1" a="1"/>
  <c r="G93" i="1" s="1"/>
  <c r="G92" i="1" a="1"/>
  <c r="G92" i="1" s="1"/>
  <c r="G91" i="1" a="1"/>
  <c r="G91" i="1" s="1"/>
  <c r="E93" i="1" a="1"/>
  <c r="E93" i="1" s="1"/>
  <c r="E92" i="1" a="1"/>
  <c r="E92" i="1" s="1"/>
  <c r="E91" i="1" a="1"/>
  <c r="E91" i="1" s="1"/>
  <c r="C92" i="1" a="1"/>
  <c r="C92" i="1" s="1"/>
  <c r="C93" i="1" a="1"/>
  <c r="C93" i="1" s="1"/>
  <c r="B98" i="1"/>
  <c r="C98" i="1"/>
  <c r="C99" i="1"/>
  <c r="B99" i="1"/>
  <c r="B67" i="1" a="1"/>
  <c r="B67" i="1" s="1"/>
  <c r="B85" i="1"/>
  <c r="B86" i="1"/>
  <c r="B84" i="1"/>
  <c r="C85" i="1"/>
  <c r="C86" i="1"/>
  <c r="C84" i="1"/>
  <c r="G100" i="1"/>
  <c r="G99" i="1"/>
  <c r="G98" i="1"/>
  <c r="E100" i="1"/>
  <c r="E99" i="1"/>
  <c r="E98" i="1"/>
  <c r="C100" i="1"/>
  <c r="D98" i="1"/>
  <c r="D99" i="1"/>
  <c r="D100" i="1"/>
  <c r="F100" i="1"/>
  <c r="F99" i="1"/>
  <c r="F98" i="1"/>
  <c r="B100" i="1"/>
  <c r="B65" i="1" a="1"/>
  <c r="B65" i="1" s="1"/>
  <c r="B77" i="1"/>
  <c r="B66" i="1" a="1"/>
  <c r="B66" i="1" s="1"/>
  <c r="B74" i="1"/>
  <c r="B75" i="1"/>
  <c r="C66" i="1" a="1"/>
  <c r="C66" i="1" s="1"/>
  <c r="D66" i="1" a="1"/>
  <c r="D66" i="1" s="1"/>
  <c r="C67" i="1" a="1"/>
  <c r="C67" i="1" s="1"/>
  <c r="D67" i="1" a="1"/>
  <c r="D67" i="1" s="1"/>
  <c r="B68" i="1" a="1"/>
  <c r="B68" i="1" s="1"/>
  <c r="C68" i="1" a="1"/>
  <c r="C68" i="1" s="1"/>
  <c r="D68" i="1" a="1"/>
  <c r="D68" i="1" s="1"/>
  <c r="B69" i="1" a="1"/>
  <c r="B69" i="1" s="1"/>
  <c r="C69" i="1" a="1"/>
  <c r="C69" i="1" s="1"/>
  <c r="D69" i="1" a="1"/>
  <c r="D69" i="1" s="1"/>
  <c r="B70" i="1" a="1"/>
  <c r="B70" i="1" s="1"/>
  <c r="C70" i="1" a="1"/>
  <c r="C70" i="1" s="1"/>
  <c r="D70" i="1" a="1"/>
  <c r="D70" i="1" s="1"/>
  <c r="C65" i="1" a="1"/>
  <c r="C65" i="1" s="1"/>
  <c r="D65" i="1" a="1"/>
  <c r="D65" i="1" s="1"/>
  <c r="C75" i="1"/>
  <c r="D75" i="1"/>
  <c r="B76" i="1"/>
  <c r="C76" i="1"/>
  <c r="D76" i="1"/>
  <c r="C77" i="1"/>
  <c r="D77" i="1"/>
  <c r="B78" i="1"/>
  <c r="C78" i="1"/>
  <c r="D78" i="1"/>
  <c r="B79" i="1"/>
  <c r="C79" i="1"/>
  <c r="D79" i="1"/>
  <c r="C74" i="1"/>
  <c r="D74" i="1"/>
  <c r="D59" i="1"/>
  <c r="B57" i="1"/>
  <c r="C57" i="1"/>
  <c r="D57" i="1"/>
  <c r="B58" i="1"/>
  <c r="C58" i="1"/>
  <c r="D58" i="1"/>
  <c r="B59" i="1"/>
  <c r="C59" i="1"/>
  <c r="B60" i="1"/>
  <c r="C60" i="1"/>
  <c r="D60" i="1"/>
  <c r="B61" i="1"/>
  <c r="C61" i="1"/>
  <c r="D61" i="1"/>
  <c r="C56" i="1"/>
  <c r="D56" i="1"/>
  <c r="B56" i="1"/>
  <c r="F2" i="1"/>
  <c r="N3" i="1"/>
  <c r="O3" i="1" s="1"/>
  <c r="N4" i="1"/>
  <c r="O4" i="1" s="1"/>
  <c r="N5" i="1"/>
  <c r="O5" i="1"/>
  <c r="N6" i="1"/>
  <c r="O6" i="1"/>
  <c r="N7" i="1"/>
  <c r="O7" i="1" s="1"/>
  <c r="N8" i="1"/>
  <c r="O8" i="1" s="1"/>
  <c r="N9" i="1"/>
  <c r="O9" i="1"/>
  <c r="N10" i="1"/>
  <c r="O10" i="1"/>
  <c r="P10" i="1" s="1"/>
  <c r="N11" i="1"/>
  <c r="O11" i="1" s="1"/>
  <c r="N12" i="1"/>
  <c r="O12" i="1" s="1"/>
  <c r="N13" i="1"/>
  <c r="O13" i="1"/>
  <c r="N14" i="1"/>
  <c r="O14" i="1"/>
  <c r="N15" i="1"/>
  <c r="O15" i="1" s="1"/>
  <c r="N16" i="1"/>
  <c r="O16" i="1" s="1"/>
  <c r="N17" i="1"/>
  <c r="O17" i="1"/>
  <c r="N18" i="1"/>
  <c r="O18" i="1"/>
  <c r="P18" i="1" s="1"/>
  <c r="N19" i="1"/>
  <c r="O19" i="1" s="1"/>
  <c r="N20" i="1"/>
  <c r="O20" i="1" s="1"/>
  <c r="N21" i="1"/>
  <c r="O21" i="1"/>
  <c r="N22" i="1"/>
  <c r="O22" i="1"/>
  <c r="P22" i="1" s="1"/>
  <c r="N23" i="1"/>
  <c r="O23" i="1" s="1"/>
  <c r="N24" i="1"/>
  <c r="O24" i="1" s="1"/>
  <c r="N25" i="1"/>
  <c r="O25" i="1"/>
  <c r="N26" i="1"/>
  <c r="O26" i="1"/>
  <c r="P26" i="1" s="1"/>
  <c r="N27" i="1"/>
  <c r="O27" i="1" s="1"/>
  <c r="N28" i="1"/>
  <c r="O28" i="1" s="1"/>
  <c r="N29" i="1"/>
  <c r="O29" i="1"/>
  <c r="N30" i="1"/>
  <c r="O30" i="1"/>
  <c r="N31" i="1"/>
  <c r="O31" i="1" s="1"/>
  <c r="N32" i="1"/>
  <c r="O32" i="1" s="1"/>
  <c r="N33" i="1"/>
  <c r="O33" i="1"/>
  <c r="N34" i="1"/>
  <c r="O34" i="1"/>
  <c r="P34" i="1" s="1"/>
  <c r="N35" i="1"/>
  <c r="O35" i="1" s="1"/>
  <c r="N36" i="1"/>
  <c r="O36" i="1" s="1"/>
  <c r="N37" i="1"/>
  <c r="O37" i="1"/>
  <c r="N38" i="1"/>
  <c r="O38" i="1"/>
  <c r="P38" i="1" s="1"/>
  <c r="N39" i="1"/>
  <c r="O39" i="1" s="1"/>
  <c r="N40" i="1"/>
  <c r="O40" i="1" s="1"/>
  <c r="P40" i="1" s="1"/>
  <c r="N41" i="1"/>
  <c r="O41" i="1"/>
  <c r="N42" i="1"/>
  <c r="O42" i="1"/>
  <c r="P42" i="1" s="1"/>
  <c r="N43" i="1"/>
  <c r="O43" i="1" s="1"/>
  <c r="N44" i="1"/>
  <c r="O44" i="1" s="1"/>
  <c r="N45" i="1"/>
  <c r="O45" i="1"/>
  <c r="N46" i="1"/>
  <c r="O46" i="1"/>
  <c r="P46" i="1" s="1"/>
  <c r="N47" i="1"/>
  <c r="O47" i="1" s="1"/>
  <c r="N48" i="1"/>
  <c r="O48" i="1" s="1"/>
  <c r="P48" i="1" s="1"/>
  <c r="N49" i="1"/>
  <c r="O49" i="1"/>
  <c r="N50" i="1"/>
  <c r="O50" i="1"/>
  <c r="P50" i="1" s="1"/>
  <c r="N51" i="1"/>
  <c r="O51" i="1" s="1"/>
  <c r="N52" i="1"/>
  <c r="O52" i="1" s="1"/>
  <c r="O2" i="1"/>
  <c r="N2" i="1"/>
  <c r="I3" i="1"/>
  <c r="J3" i="1" s="1"/>
  <c r="I4" i="1"/>
  <c r="J4" i="1"/>
  <c r="I5" i="1"/>
  <c r="J5" i="1" s="1"/>
  <c r="I6" i="1"/>
  <c r="J6" i="1"/>
  <c r="I7" i="1"/>
  <c r="J7" i="1" s="1"/>
  <c r="I8" i="1"/>
  <c r="J8" i="1"/>
  <c r="I9" i="1"/>
  <c r="J9" i="1" s="1"/>
  <c r="I10" i="1"/>
  <c r="J10" i="1"/>
  <c r="I11" i="1"/>
  <c r="J11" i="1" s="1"/>
  <c r="I12" i="1"/>
  <c r="J12" i="1"/>
  <c r="I13" i="1"/>
  <c r="J13" i="1" s="1"/>
  <c r="I14" i="1"/>
  <c r="J14" i="1"/>
  <c r="I15" i="1"/>
  <c r="J15" i="1" s="1"/>
  <c r="I16" i="1"/>
  <c r="J16" i="1"/>
  <c r="I17" i="1"/>
  <c r="J17" i="1" s="1"/>
  <c r="I18" i="1"/>
  <c r="J18" i="1"/>
  <c r="I19" i="1"/>
  <c r="J19" i="1" s="1"/>
  <c r="I20" i="1"/>
  <c r="J20" i="1"/>
  <c r="I21" i="1"/>
  <c r="J21" i="1" s="1"/>
  <c r="I22" i="1"/>
  <c r="J22" i="1"/>
  <c r="I23" i="1"/>
  <c r="J23" i="1" s="1"/>
  <c r="I24" i="1"/>
  <c r="J24" i="1"/>
  <c r="I25" i="1"/>
  <c r="J25" i="1" s="1"/>
  <c r="I26" i="1"/>
  <c r="J26" i="1"/>
  <c r="I27" i="1"/>
  <c r="J27" i="1" s="1"/>
  <c r="I28" i="1"/>
  <c r="J28" i="1"/>
  <c r="I29" i="1"/>
  <c r="J29" i="1" s="1"/>
  <c r="I30" i="1"/>
  <c r="J30" i="1"/>
  <c r="I31" i="1"/>
  <c r="J31" i="1" s="1"/>
  <c r="I32" i="1"/>
  <c r="J32" i="1"/>
  <c r="I33" i="1"/>
  <c r="J33" i="1" s="1"/>
  <c r="I34" i="1"/>
  <c r="J34" i="1"/>
  <c r="I35" i="1"/>
  <c r="J35" i="1" s="1"/>
  <c r="I36" i="1"/>
  <c r="J36" i="1"/>
  <c r="I37" i="1"/>
  <c r="J37" i="1" s="1"/>
  <c r="I38" i="1"/>
  <c r="J38" i="1"/>
  <c r="I39" i="1"/>
  <c r="J39" i="1" s="1"/>
  <c r="I40" i="1"/>
  <c r="J40" i="1"/>
  <c r="I41" i="1"/>
  <c r="J41" i="1" s="1"/>
  <c r="I42" i="1"/>
  <c r="J42" i="1"/>
  <c r="I43" i="1"/>
  <c r="J43" i="1" s="1"/>
  <c r="I44" i="1"/>
  <c r="J44" i="1"/>
  <c r="I45" i="1"/>
  <c r="J45" i="1" s="1"/>
  <c r="I46" i="1"/>
  <c r="J46" i="1"/>
  <c r="I47" i="1"/>
  <c r="J47" i="1" s="1"/>
  <c r="I48" i="1"/>
  <c r="J48" i="1"/>
  <c r="I49" i="1"/>
  <c r="J49" i="1" s="1"/>
  <c r="K49" i="1" s="1"/>
  <c r="I50" i="1"/>
  <c r="J50" i="1"/>
  <c r="I51" i="1"/>
  <c r="J51" i="1" s="1"/>
  <c r="I52" i="1"/>
  <c r="J52" i="1"/>
  <c r="I2" i="1"/>
  <c r="J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P32" i="1" l="1"/>
  <c r="P16" i="1"/>
  <c r="P8" i="1"/>
  <c r="P24" i="1"/>
  <c r="P47" i="1"/>
  <c r="P39" i="1"/>
  <c r="P31" i="1"/>
  <c r="P23" i="1"/>
  <c r="P15" i="1"/>
  <c r="P7" i="1"/>
  <c r="P14" i="1"/>
  <c r="P6" i="1"/>
  <c r="P30" i="1"/>
  <c r="P52" i="1"/>
  <c r="P44" i="1"/>
  <c r="P36" i="1"/>
  <c r="P28" i="1"/>
  <c r="P20" i="1"/>
  <c r="P12" i="1"/>
  <c r="P4" i="1"/>
  <c r="P51" i="1"/>
  <c r="P43" i="1"/>
  <c r="P35" i="1"/>
  <c r="P27" i="1"/>
  <c r="P19" i="1"/>
  <c r="P11" i="1"/>
  <c r="P13" i="1"/>
  <c r="P37" i="1"/>
  <c r="P17" i="1"/>
  <c r="P41" i="1"/>
  <c r="P3" i="1"/>
  <c r="P5" i="1"/>
  <c r="P29" i="1"/>
  <c r="P45" i="1"/>
  <c r="P9" i="1"/>
  <c r="P33" i="1"/>
  <c r="P49" i="1"/>
  <c r="P25" i="1"/>
  <c r="P21" i="1"/>
  <c r="P2" i="1"/>
  <c r="K43" i="1"/>
  <c r="K41" i="1"/>
  <c r="K33" i="1"/>
  <c r="K25" i="1"/>
  <c r="K17" i="1"/>
  <c r="K9" i="1"/>
  <c r="K16" i="1"/>
  <c r="K40" i="1"/>
  <c r="K24" i="1"/>
  <c r="K8" i="1"/>
  <c r="K32" i="1"/>
  <c r="K47" i="1"/>
  <c r="K39" i="1"/>
  <c r="K15" i="1"/>
  <c r="K7" i="1"/>
  <c r="K23" i="1"/>
  <c r="K48" i="1"/>
  <c r="K31" i="1"/>
  <c r="K45" i="1"/>
  <c r="K37" i="1"/>
  <c r="K29" i="1"/>
  <c r="K21" i="1"/>
  <c r="K13" i="1"/>
  <c r="K5" i="1"/>
  <c r="K52" i="1"/>
  <c r="K44" i="1"/>
  <c r="K36" i="1"/>
  <c r="K28" i="1"/>
  <c r="K20" i="1"/>
  <c r="K12" i="1"/>
  <c r="K4" i="1"/>
  <c r="K51" i="1"/>
  <c r="K35" i="1"/>
  <c r="K27" i="1"/>
  <c r="K19" i="1"/>
  <c r="K11" i="1"/>
  <c r="K30" i="1"/>
  <c r="K10" i="1"/>
  <c r="K3" i="1"/>
  <c r="K18" i="1"/>
  <c r="K14" i="1"/>
  <c r="K34" i="1"/>
  <c r="K50" i="1"/>
  <c r="K22" i="1"/>
  <c r="K46" i="1"/>
  <c r="K26" i="1"/>
  <c r="K42" i="1"/>
  <c r="K38" i="1"/>
  <c r="K6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<sst xmlns="http://schemas.openxmlformats.org/spreadsheetml/2006/main" count="150" uniqueCount="90">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</sst>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2" zoomScale="97" workbookViewId="0">
      <selection activeCell="H91" sqref="H91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0%)</f>
        <v>-4.3170750765267295E-2</v>
      </c>
      <c r="F2">
        <f>RANK(E2,E$2:E$52,1)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0%)</f>
        <v>-9.4972027086493035E-2</v>
      </c>
      <c r="K2">
        <f>RANK(J2,J$2:J$52,1)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0%)</f>
        <v>-5.6484362894991494E-2</v>
      </c>
      <c r="P2">
        <f>RANK(O2,O$2:O$52,1)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0%)</f>
        <v>-2.3069981751824741E-2</v>
      </c>
      <c r="F3">
        <f t="shared" ref="F3:F52" si="2">RANK(E3,E$2:E$52,1)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0%)</f>
        <v>-6.6804928315415249E-2</v>
      </c>
      <c r="K3">
        <f t="shared" ref="K3:K52" si="5">RANK(J3,J$2:J$52,1)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0%)</f>
        <v>-1.3540749922529313E-3</v>
      </c>
      <c r="P3">
        <f t="shared" ref="P3:P52" si="8">RANK(O3,O$2:O$52,1)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VLOOKUP($A56,$A$1:$P$52,MATCH(B$55,$A$1:$P$1,0),FALSE)</f>
        <v>-36209.630000000005</v>
      </c>
      <c r="C56">
        <f t="shared" ref="C56:D61" si="9">VLOOKUP($A56,$A$1:$P$52,MATCH(C$55,$A$1:$P$1,0),FALSE)</f>
        <v>-27292.159999999974</v>
      </c>
      <c r="D56">
        <f t="shared" si="9"/>
        <v>-9181.0800000000163</v>
      </c>
    </row>
    <row r="57" spans="1:16" x14ac:dyDescent="0.3">
      <c r="A57" t="s">
        <v>25</v>
      </c>
      <c r="B57">
        <f t="shared" ref="B57:B61" si="10">VLOOKUP($A57,$A$1:$P$52,MATCH(B$55,$A$1:$P$1,0),FALSE)</f>
        <v>0</v>
      </c>
      <c r="C57">
        <f t="shared" si="9"/>
        <v>0</v>
      </c>
      <c r="D57">
        <f t="shared" si="9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9"/>
        <v>-45485.580000000075</v>
      </c>
      <c r="D59">
        <f>VLOOKUP($A59,$A$1:$P$52,MATCH(D$55,$A$1:$P$1,0),FALSE)</f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cm="1">
        <f t="array" aca="1" ref="B65" ca="1">_xlfn.XLOOKUP($A65,$A$1:$A$52,OFFSET($A$1,0,(MATCH(B$64,$A$1:$P$1,0)-1),52,1),"N/A",0)</f>
        <v>-36209.630000000005</v>
      </c>
      <c r="C65" cm="1">
        <f t="array" aca="1" ref="C65" ca="1">_xlfn.XLOOKUP($A65,$A$1:$A$52,OFFSET($A$1,0,(MATCH(C$64,$A$1:$P$1,0)-1),52,1),"N/A",0)</f>
        <v>-27292.159999999974</v>
      </c>
      <c r="D65" cm="1">
        <f t="array" aca="1" ref="D65" ca="1">_xlfn.XLOOKUP($A65,$A$1:$A$52,OFFSET($A$1,0,(MATCH(D$64,$A$1:$P$1,0)-1),52,1),"N/A",0)</f>
        <v>-9181.0800000000163</v>
      </c>
    </row>
    <row r="66" spans="1:4" x14ac:dyDescent="0.3">
      <c r="A66" t="s">
        <v>25</v>
      </c>
      <c r="B66" cm="1">
        <f t="array" aca="1" ref="B66" ca="1">_xlfn.XLOOKUP($A66,$A$1:$A$52,OFFSET($A$1,0,(MATCH(B$64,$A$1:$P$1,0)-1),52,1),"N/A",0)</f>
        <v>0</v>
      </c>
      <c r="C66" cm="1">
        <f t="array" aca="1" ref="C66" ca="1">_xlfn.XLOOKUP($A66,$A$1:$A$52,OFFSET($A$1,0,(MATCH(C$64,$A$1:$P$1,0)-1),52,1),"N/A",0)</f>
        <v>0</v>
      </c>
      <c r="D66" cm="1">
        <f t="array" aca="1" ref="D66" ca="1">_xlfn.XLOOKUP($A66,$A$1:$A$52,OFFSET($A$1,0,(MATCH(D$64,$A$1:$P$1,0)-1),52,1),"N/A",0)</f>
        <v>-311228.08999999997</v>
      </c>
    </row>
    <row r="67" spans="1:4" x14ac:dyDescent="0.3">
      <c r="A67" t="s">
        <v>32</v>
      </c>
      <c r="B67" cm="1">
        <f t="array" aca="1" ref="B67" ca="1">_xlfn.XLOOKUP($A67,$A$1:$A$52,OFFSET($A$1,0,(MATCH(B$64,$A$1:$P$1,0)-1),52,1),"N/A",0)</f>
        <v>-149396.10000000987</v>
      </c>
      <c r="C67" cm="1">
        <f t="array" aca="1" ref="C67" ca="1">_xlfn.XLOOKUP($A67,$A$1:$A$52,OFFSET($A$1,0,(MATCH(C$64,$A$1:$P$1,0)-1),52,1),"N/A",0)</f>
        <v>-189254.06000000006</v>
      </c>
      <c r="D67" cm="1">
        <f t="array" aca="1" ref="D67" ca="1">_xlfn.XLOOKUP($A67,$A$1:$A$52,OFFSET($A$1,0,(MATCH(D$64,$A$1:$P$1,0)-1),52,1),"N/A",0)</f>
        <v>-374962.91000000015</v>
      </c>
    </row>
    <row r="68" spans="1:4" x14ac:dyDescent="0.3">
      <c r="A68" t="s">
        <v>38</v>
      </c>
      <c r="B68" cm="1">
        <f t="array" aca="1" ref="B68" ca="1">_xlfn.XLOOKUP($A68,$A$1:$A$52,OFFSET($A$1,0,(MATCH(B$64,$A$1:$P$1,0)-1),52,1),"N/A",0)</f>
        <v>-12230.810000000056</v>
      </c>
      <c r="C68" cm="1">
        <f t="array" aca="1" ref="C68" ca="1">_xlfn.XLOOKUP($A68,$A$1:$A$52,OFFSET($A$1,0,(MATCH(C$64,$A$1:$P$1,0)-1),52,1),"N/A",0)</f>
        <v>-45485.580000000075</v>
      </c>
      <c r="D68" cm="1">
        <f t="array" aca="1" ref="D68" ca="1">_xlfn.XLOOKUP($A68,$A$1:$A$52,OFFSET($A$1,0,(MATCH(D$64,$A$1:$P$1,0)-1),52,1),"N/A",0)</f>
        <v>-72.879999999888241</v>
      </c>
    </row>
    <row r="69" spans="1:4" x14ac:dyDescent="0.3">
      <c r="A69" t="s">
        <v>39</v>
      </c>
      <c r="B69" cm="1">
        <f t="array" aca="1" ref="B69" ca="1">_xlfn.XLOOKUP($A69,$A$1:$A$52,OFFSET($A$1,0,(MATCH(B$64,$A$1:$P$1,0)-1),52,1),"N/A",0)</f>
        <v>-4950.4699999999721</v>
      </c>
      <c r="C69" cm="1">
        <f t="array" aca="1" ref="C69" ca="1">_xlfn.XLOOKUP($A69,$A$1:$A$52,OFFSET($A$1,0,(MATCH(C$64,$A$1:$P$1,0)-1),52,1),"N/A",0)</f>
        <v>-8005.7900000010268</v>
      </c>
      <c r="D69" cm="1">
        <f t="array" aca="1" ref="D69" ca="1">_xlfn.XLOOKUP($A69,$A$1:$A$52,OFFSET($A$1,0,(MATCH(D$64,$A$1:$P$1,0)-1),52,1),"N/A",0)</f>
        <v>-1724.9000000000233</v>
      </c>
    </row>
    <row r="70" spans="1:4" x14ac:dyDescent="0.3">
      <c r="A70" t="s">
        <v>55</v>
      </c>
      <c r="B70" cm="1">
        <f t="array" aca="1" ref="B70" ca="1">_xlfn.XLOOKUP($A70,$A$1:$A$52,OFFSET($A$1,0,(MATCH(B$64,$A$1:$P$1,0)-1),52,1),"N/A",0)</f>
        <v>-184239.79000001028</v>
      </c>
      <c r="C70" cm="1">
        <f t="array" aca="1" ref="C70" ca="1">_xlfn.XLOOKUP($A70,$A$1:$A$52,OFFSET($A$1,0,(MATCH(C$64,$A$1:$P$1,0)-1),52,1),"N/A",0)</f>
        <v>-133456.33000001032</v>
      </c>
      <c r="D70" cm="1">
        <f t="array" aca="1" ref="D70" ca="1">_xlfn.XLOOKUP($A70,$A$1:$A$52,OFFSET($A$1,0,(MATCH(D$64,$A$1:$P$1,0)-1),52,1),"N/A",0)</f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INDEX($A$2:$P$52,MATCH($A74,$A$2:$A$52,0),MATCH(B$73,$A$1:$P$1,0))</f>
        <v>-36209.630000000005</v>
      </c>
      <c r="C74">
        <f t="shared" ref="C74:D79" si="11">INDEX($A$2:$P$52,MATCH($A74,$A$2:$A$52,0),MATCH(C$73,$A$1:$P$1,0))</f>
        <v>-27292.159999999974</v>
      </c>
      <c r="D74">
        <f t="shared" si="11"/>
        <v>-9181.0800000000163</v>
      </c>
    </row>
    <row r="75" spans="1:4" x14ac:dyDescent="0.3">
      <c r="A75" t="s">
        <v>25</v>
      </c>
      <c r="B75">
        <f>INDEX($A$2:$P$52,MATCH($A75,$A$2:$A$52,0),MATCH(B$73,$A$1:$P$1,0))</f>
        <v>0</v>
      </c>
      <c r="C75">
        <f t="shared" si="11"/>
        <v>0</v>
      </c>
      <c r="D75">
        <f t="shared" si="11"/>
        <v>-311228.08999999997</v>
      </c>
    </row>
    <row r="76" spans="1:4" x14ac:dyDescent="0.3">
      <c r="A76" t="s">
        <v>32</v>
      </c>
      <c r="B76">
        <f t="shared" ref="B75:B79" si="12">INDEX($A$2:$P$52,MATCH($A76,$A$2:$A$52,0),MATCH(B$73,$A$1:$P$1,0))</f>
        <v>-149396.10000000987</v>
      </c>
      <c r="C76">
        <f t="shared" si="11"/>
        <v>-189254.06000000006</v>
      </c>
      <c r="D76">
        <f t="shared" si="11"/>
        <v>-374962.91000000015</v>
      </c>
    </row>
    <row r="77" spans="1:4" x14ac:dyDescent="0.3">
      <c r="A77" t="s">
        <v>38</v>
      </c>
      <c r="B77">
        <f>INDEX($A$2:$P$52,MATCH($A77,$A$2:$A$52,0),MATCH(B$73,$A$1:$P$1,0))</f>
        <v>-12230.810000000056</v>
      </c>
      <c r="C77">
        <f t="shared" si="11"/>
        <v>-45485.580000000075</v>
      </c>
      <c r="D77">
        <f t="shared" si="11"/>
        <v>-72.879999999888241</v>
      </c>
    </row>
    <row r="78" spans="1:4" x14ac:dyDescent="0.3">
      <c r="A78" t="s">
        <v>39</v>
      </c>
      <c r="B78">
        <f t="shared" si="12"/>
        <v>-4950.4699999999721</v>
      </c>
      <c r="C78">
        <f t="shared" si="11"/>
        <v>-8005.7900000010268</v>
      </c>
      <c r="D78">
        <f t="shared" si="11"/>
        <v>-1724.9000000000233</v>
      </c>
    </row>
    <row r="79" spans="1:4" x14ac:dyDescent="0.3">
      <c r="A79" t="s">
        <v>55</v>
      </c>
      <c r="B79">
        <f t="shared" si="12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INDEX($A$2:$P$52,MATCH(B$87,$A$2:$A$52,0),MATCH($A98&amp;"_Budget",$A$1:$P$1,0))</f>
        <v>409300</v>
      </c>
      <c r="C84" s="6">
        <f>INDEX($A$2:$P$52,MATCH(B$87,$A$2:$A$52,0),MATCH($A98&amp;"_Actual",$A$1:$P$1,0))</f>
        <v>385908.52</v>
      </c>
    </row>
    <row r="85" spans="1:7" x14ac:dyDescent="0.3">
      <c r="A85" t="s">
        <v>74</v>
      </c>
      <c r="B85" s="6">
        <f t="shared" ref="B85:B86" si="13">INDEX($A$2:$P$52,MATCH(B$87,$A$2:$A$52,0),MATCH($A99&amp;"_Budget",$A$1:$P$1,0))</f>
        <v>428500</v>
      </c>
      <c r="C85" s="6">
        <f t="shared" ref="C85:C86" si="14">INDEX($A$2:$P$52,MATCH(B$87,$A$2:$A$52,0),MATCH($A99&amp;"_Actual",$A$1:$P$1,0))</f>
        <v>427758.64</v>
      </c>
    </row>
    <row r="86" spans="1:7" x14ac:dyDescent="0.3">
      <c r="A86" t="s">
        <v>75</v>
      </c>
      <c r="B86" s="6">
        <f t="shared" si="13"/>
        <v>445200</v>
      </c>
      <c r="C86" s="6">
        <f t="shared" si="14"/>
        <v>445114.28999999899</v>
      </c>
      <c r="D86" s="9"/>
    </row>
    <row r="87" spans="1:7" x14ac:dyDescent="0.3">
      <c r="B87" t="s">
        <v>20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B91" t="str" cm="1">
        <f t="array" aca="1" ref="B91" ca="1">_xlfn.XLOOKUP(B$89,OFFSET($A$1,0,(MATCH($A91&amp;"_rank",$A$1:$P$1,0)-1),52,1),$A$1:$A$52,"N/A",0)</f>
        <v>Clerk and Master - Chancery</v>
      </c>
      <c r="C91" s="5" cm="1">
        <f t="array" aca="1" ref="C91" ca="1">_xlfn.XLOOKUP(B$89,OFFSET($A$1,1,(MATCH($A91&amp;"_rank",$A$1:$P$1,0)-1),52,1),OFFSET($A$1,1,(MATCH($A91&amp;"_diff_pct",$A$1:$P$1,0)-1),52,1),"N/A",0)</f>
        <v>-0.15235918433091292</v>
      </c>
      <c r="D91" t="str" cm="1">
        <f t="array" aca="1" ref="D91" ca="1">_xlfn.XLOOKUP(D$89,OFFSET($A$1,0,(MATCH($A91&amp;"_rank",$A$1:$P$1,0)-1),52,1),$A$1:$A$52,"N/A",0)</f>
        <v>Circuit Court Clerk</v>
      </c>
      <c r="E91" s="5" cm="1">
        <f t="array" aca="1" ref="E91" ca="1">_xlfn.XLOOKUP(D$89,OFFSET($A$1,1,(MATCH($A91&amp;"_rank",$A$1:$P$1,0)-1),52,1),OFFSET($A$1,1,(MATCH($A91&amp;"_diff_pct",$A$1:$P$1,0)-1),52,1),"N/A",0)</f>
        <v>-0.11502817362571344</v>
      </c>
      <c r="F91" t="str" cm="1">
        <f t="array" aca="1" ref="F91" ca="1">_xlfn.XLOOKUP(F$89,OFFSET($A$1,0,(MATCH($A91&amp;"_rank",$A$1:$P$1,0)-1),52,1),$A$1:$A$52,"N/A",0)</f>
        <v>Internal Audit</v>
      </c>
      <c r="G91" s="5" cm="1">
        <f t="array" aca="1" ref="G91" ca="1">_xlfn.XLOOKUP(F$89,OFFSET($A$1,1,(MATCH($A91&amp;"_rank",$A$1:$P$1,0)-1),52,1),OFFSET($A$1,1,(MATCH($A91&amp;"_diff_pct",$A$1:$P$1,0)-1),52,1),"N/A",0)</f>
        <v>-9.5782760864849215E-2</v>
      </c>
    </row>
    <row r="92" spans="1:7" x14ac:dyDescent="0.3">
      <c r="A92" t="s">
        <v>74</v>
      </c>
      <c r="B92" t="str" cm="1">
        <f t="array" aca="1" ref="B92" ca="1">_xlfn.XLOOKUP(B$89,OFFSET($A$1,0,(MATCH($A92&amp;"_rank",$A$1:$P$1,0)-1),52,1),$A$1:$A$52,"N/A",0)</f>
        <v>Metropolitan Clerk</v>
      </c>
      <c r="C92" s="5" cm="1">
        <f t="array" aca="1" ref="C92" ca="1">_xlfn.XLOOKUP(B$89,OFFSET($A$1,1,(MATCH($A92&amp;"_rank",$A$1:$P$1,0)-1),52,1),OFFSET($A$1,1,(MATCH($A92&amp;"_diff_pct",$A$1:$P$1,0)-1),52,1),"N/A",0)</f>
        <v>-0.17551246244575608</v>
      </c>
      <c r="D92" t="str" cm="1">
        <f t="array" aca="1" ref="D92" ca="1">_xlfn.XLOOKUP(D$89,OFFSET($A$1,0,(MATCH($A92&amp;"_rank",$A$1:$P$1,0)-1),52,1),$A$1:$A$52,"N/A",0)</f>
        <v>Internal Audit</v>
      </c>
      <c r="E92" s="5" cm="1">
        <f t="array" aca="1" ref="E92" ca="1">_xlfn.XLOOKUP(D$89,OFFSET($A$1,1,(MATCH($A92&amp;"_rank",$A$1:$P$1,0)-1),52,1),OFFSET($A$1,1,(MATCH($A92&amp;"_diff_pct",$A$1:$P$1,0)-1),52,1),"N/A",0)</f>
        <v>-0.17103239309050916</v>
      </c>
      <c r="F92" t="str" cm="1">
        <f t="array" aca="1" ref="F92" ca="1">_xlfn.XLOOKUP(F$89,OFFSET($A$1,0,(MATCH($A92&amp;"_rank",$A$1:$P$1,0)-1),52,1),$A$1:$A$52,"N/A",0)</f>
        <v>Office of Family Safety</v>
      </c>
      <c r="G92" s="5" cm="1">
        <f t="array" aca="1" ref="G92" ca="1">_xlfn.XLOOKUP(F$89,OFFSET($A$1,1,(MATCH($A92&amp;"_rank",$A$1:$P$1,0)-1),52,1),OFFSET($A$1,1,(MATCH($A92&amp;"_diff_pct",$A$1:$P$1,0)-1),52,1),"N/A",0)</f>
        <v>-0.13918241656366656</v>
      </c>
    </row>
    <row r="93" spans="1:7" x14ac:dyDescent="0.3">
      <c r="A93" t="s">
        <v>75</v>
      </c>
      <c r="B93" t="str" cm="1">
        <f t="array" aca="1" ref="B93" ca="1">_xlfn.XLOOKUP(B$89,OFFSET($A$1,0,(MATCH($A93&amp;"_rank",$A$1:$P$1,0)-1),52,1),$A$1:$A$52,"N/A",0)</f>
        <v>Community Oversight Board</v>
      </c>
      <c r="C93" s="5" cm="1">
        <f t="array" aca="1" ref="C93" ca="1">_xlfn.XLOOKUP(B$89,OFFSET($A$1,1,(MATCH($A93&amp;"_rank",$A$1:$P$1,0)-1),52,1),OFFSET($A$1,1,(MATCH($A93&amp;"_diff_pct",$A$1:$P$1,0)-1),52,1),"N/A",0)</f>
        <v>-0.82994157333333329</v>
      </c>
      <c r="D93" t="str" cm="1">
        <f t="array" aca="1" ref="D93" ca="1">_xlfn.XLOOKUP(D$89,OFFSET($A$1,0,(MATCH($A93&amp;"_rank",$A$1:$P$1,0)-1),52,1),$A$1:$A$52,"N/A",0)</f>
        <v>Clerk and Master - Chancery</v>
      </c>
      <c r="E93" s="5" cm="1">
        <f t="array" aca="1" ref="E93" ca="1">_xlfn.XLOOKUP(D$89,OFFSET($A$1,1,(MATCH($A93&amp;"_rank",$A$1:$P$1,0)-1),52,1),OFFSET($A$1,1,(MATCH($A93&amp;"_diff_pct",$A$1:$P$1,0)-1),52,1),"N/A",0)</f>
        <v>-0.15295680364719175</v>
      </c>
      <c r="F93" t="str" cm="1">
        <f t="array" aca="1" ref="F93" ca="1">_xlfn.XLOOKUP(F$89,OFFSET($A$1,0,(MATCH($A93&amp;"_rank",$A$1:$P$1,0)-1),52,1),$A$1:$A$52,"N/A",0)</f>
        <v>Election Commission</v>
      </c>
      <c r="G93" s="5" cm="1">
        <f t="array" aca="1" ref="G93" ca="1">_xlfn.XLOOKUP(F$89,OFFSET($A$1,1,(MATCH($A93&amp;"_rank",$A$1:$P$1,0)-1),52,1),OFFSET($A$1,1,(MATCH($A93&amp;"_diff_pct",$A$1:$P$1,0)-1),52,1),"N/A",0)</f>
        <v>-0.12882667147667154</v>
      </c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B98" t="str">
        <f ca="1">INDEX($A$1:$P$52,MATCH(B$96,OFFSET($A$1,0,(MATCH($A98&amp;"_rank",$A$1:$P$1,0)-1),52,1),0),1)</f>
        <v>Clerk and Master - Chancery</v>
      </c>
      <c r="C98" s="5">
        <f ca="1">INDEX($A$1:$P$52,MATCH(B$96,OFFSET($A$1,0,(MATCH($A98&amp;"_rank",$A$1:$P$1,0)-1),52,1),0),MATCH($A98&amp;"_diff_pct",$A$1:$P$1,0))</f>
        <v>-0.15235918433091292</v>
      </c>
      <c r="D98" t="str">
        <f ca="1">INDEX($A$1:$P$52,MATCH(D$96,OFFSET($A$1,0,(MATCH($A98&amp;"_rank",$A$1:$P$1,0)-1),52,1),0),1)</f>
        <v>Circuit Court Clerk</v>
      </c>
      <c r="E98" s="5">
        <f ca="1">INDEX($A$1:$P$52,MATCH(D$96,OFFSET($A$1,0,(MATCH($A98&amp;"_rank",$A$1:$P$1,0)-1),52,1),0),MATCH($A98&amp;"_diff_pct",$A$1:$P$1,0))</f>
        <v>-0.11502817362571344</v>
      </c>
      <c r="F98" t="str">
        <f ca="1">INDEX($A$1:$P$52,MATCH(F$96,OFFSET($A$1,0,(MATCH($A98&amp;"_rank",$A$1:$P$1,0)-1),52,1),0),1)</f>
        <v>Internal Audit</v>
      </c>
      <c r="G98" s="5">
        <f ca="1">INDEX($A$1:$P$52,MATCH(F$96,OFFSET($A$1,0,(MATCH($A98&amp;"_rank",$A$1:$P$1,0)-1),52,1),0),MATCH($A98&amp;"_diff_pct",$A$1:$P$1,0))</f>
        <v>-9.5782760864849215E-2</v>
      </c>
      <c r="I98" s="4"/>
    </row>
    <row r="99" spans="1:9" x14ac:dyDescent="0.3">
      <c r="A99" t="s">
        <v>74</v>
      </c>
      <c r="B99" t="str">
        <f ca="1">INDEX($A$1:$P$52,MATCH(B$96,OFFSET($A$1,0,(MATCH($A99&amp;"_rank",$A$1:$P$1,0)-1),52,1),0),1)</f>
        <v>Metropolitan Clerk</v>
      </c>
      <c r="C99" s="5">
        <f ca="1">INDEX($A$1:$P$52,MATCH(B$96,OFFSET($A$1,0,(MATCH($A99&amp;"_rank",$A$1:$P$1,0)-1),52,1),0),MATCH($A99&amp;"_diff_pct",$A$1:$P$1,0))</f>
        <v>-0.17551246244575608</v>
      </c>
      <c r="D99" t="str">
        <f t="shared" ref="B99:F100" ca="1" si="15">INDEX($A$1:$P$52,MATCH(D$96,OFFSET($A$1,0,(MATCH($A99&amp;"_rank",$A$1:$P$1,0)-1),52,1),0),1)</f>
        <v>Internal Audit</v>
      </c>
      <c r="E99" s="5">
        <f t="shared" ref="C99:E100" ca="1" si="16">INDEX($A$1:$P$52,MATCH(D$96,OFFSET($A$1,0,(MATCH($A99&amp;"_rank",$A$1:$P$1,0)-1),52,1),0),MATCH($A99&amp;"_diff_pct",$A$1:$P$1,0))</f>
        <v>-0.17103239309050916</v>
      </c>
      <c r="F99" t="str">
        <f t="shared" ca="1" si="15"/>
        <v>Office of Family Safety</v>
      </c>
      <c r="G99" s="5">
        <f t="shared" ref="G99" ca="1" si="17">INDEX($A$1:$P$52,MATCH(F$96,OFFSET($A$1,0,(MATCH($A99&amp;"_rank",$A$1:$P$1,0)-1),52,1),0),MATCH($A99&amp;"_diff_pct",$A$1:$P$1,0))</f>
        <v>-0.13918241656366656</v>
      </c>
      <c r="I99" s="4"/>
    </row>
    <row r="100" spans="1:9" x14ac:dyDescent="0.3">
      <c r="A100" t="s">
        <v>75</v>
      </c>
      <c r="B100" t="str">
        <f t="shared" ca="1" si="15"/>
        <v>Community Oversight Board</v>
      </c>
      <c r="C100" s="5">
        <f t="shared" ca="1" si="16"/>
        <v>-0.82994157333333329</v>
      </c>
      <c r="D100" t="str">
        <f t="shared" ca="1" si="15"/>
        <v>Clerk and Master - Chancery</v>
      </c>
      <c r="E100" s="5">
        <f t="shared" ca="1" si="16"/>
        <v>-0.15295680364719175</v>
      </c>
      <c r="F100" t="str">
        <f t="shared" ca="1" si="15"/>
        <v>Election Commission</v>
      </c>
      <c r="G100" s="5">
        <f t="shared" ref="G100" ca="1" si="18">INDEX($A$1:$P$52,MATCH(F$96,OFFSET($A$1,0,(MATCH($A100&amp;"_rank",$A$1:$P$1,0)-1),52,1),0),MATCH($A100&amp;"_diff_pct",$A$1:$P$1,0))</f>
        <v>-0.12882667147667154</v>
      </c>
      <c r="I100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allowBlank="1" showInputMessage="1" showErrorMessage="1" sqref="B87" xr:uid="{878ED49D-C405-4D36-9DA6-ACCCB1037B80}">
      <formula1>$A$2:$A$52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Jordan Best</cp:lastModifiedBy>
  <cp:revision/>
  <dcterms:created xsi:type="dcterms:W3CDTF">2020-02-26T17:00:38Z</dcterms:created>
  <dcterms:modified xsi:type="dcterms:W3CDTF">2023-01-26T23:32:37Z</dcterms:modified>
  <cp:category/>
  <cp:contentStatus/>
</cp:coreProperties>
</file>