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ld\Documents\DA8\projects\budget_lookups-lawrence-haggerty\"/>
    </mc:Choice>
  </mc:AlternateContent>
  <xr:revisionPtr revIDLastSave="0" documentId="13_ncr:1_{7DD04CC4-375E-4892-862E-D8CA896E7FC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5" i="1"/>
  <c r="C66" i="1"/>
  <c r="C67" i="1"/>
  <c r="C68" i="1"/>
  <c r="C69" i="1"/>
  <c r="C70" i="1"/>
  <c r="B65" i="1"/>
  <c r="B66" i="1"/>
  <c r="B67" i="1"/>
  <c r="B68" i="1"/>
  <c r="B69" i="1"/>
  <c r="B70" i="1"/>
  <c r="D56" i="1"/>
  <c r="C56" i="1"/>
  <c r="B56" i="1"/>
  <c r="D57" i="1"/>
  <c r="D58" i="1"/>
  <c r="D59" i="1"/>
  <c r="D60" i="1"/>
  <c r="D61" i="1"/>
  <c r="C57" i="1"/>
  <c r="C58" i="1"/>
  <c r="C59" i="1"/>
  <c r="C60" i="1"/>
  <c r="C61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<sst xmlns="http://schemas.openxmlformats.org/spreadsheetml/2006/main" count="149" uniqueCount="90">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</sst>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E77" sqref="E7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10">
        <f>IFERROR(D2/B2,"No Budget")</f>
        <v>-4.3170750765267295E-2</v>
      </c>
      <c r="F2" s="9">
        <f>IFERROR(RANK(E2,$E$2:$E$52,1),"No Budget")</f>
        <v>14</v>
      </c>
      <c r="G2">
        <v>382685200</v>
      </c>
      <c r="H2">
        <v>346340810.81999999</v>
      </c>
      <c r="I2">
        <f>H2-G2</f>
        <v>-36344389.180000007</v>
      </c>
      <c r="J2" s="10">
        <f>IFERROR(I2/G2,"No Budget")</f>
        <v>-9.4972027086493035E-2</v>
      </c>
      <c r="K2" s="9">
        <f>IFERROR(RANK(J2,$J$2:$J$52,1),"No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10">
        <f>IFERROR(N2/L2,"No Budget")</f>
        <v>-5.6484362894991494E-2</v>
      </c>
      <c r="P2" s="9">
        <f>IFERROR(RANK(O2,$O$2:$O$52,1),"No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10">
        <f t="shared" ref="E3:E52" si="1">IFERROR(D3/B3,"No Budget")</f>
        <v>-2.3069981751824741E-2</v>
      </c>
      <c r="F3" s="9">
        <f t="shared" ref="F3:F52" si="2">IFERROR(RANK(E3,$E$2:$E$52,1),"No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10">
        <f t="shared" ref="J3:J52" si="4">IFERROR(I3/G3,"No Budget")</f>
        <v>-6.6804928315415249E-2</v>
      </c>
      <c r="K3" s="9">
        <f t="shared" ref="K3:K52" si="5">IFERROR(RANK(J3,$J$2:$J$52,1),"No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10">
        <f t="shared" ref="O3:O52" si="7">IFERROR(N3/L3,"No Budget")</f>
        <v>-1.3540749922529313E-3</v>
      </c>
      <c r="P3" s="9">
        <f t="shared" ref="P3:P52" si="8">IFERROR(RANK(O3,$O$2:$O$52,1),"No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10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10">
        <f t="shared" si="4"/>
        <v>-1.7141743558856015E-2</v>
      </c>
      <c r="K4" s="9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10">
        <f t="shared" si="7"/>
        <v>-2.6599210899959033E-2</v>
      </c>
      <c r="P4" s="9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10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10">
        <f t="shared" si="4"/>
        <v>-0.118932605449092</v>
      </c>
      <c r="K5" s="9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10">
        <f t="shared" si="7"/>
        <v>-3.3800336357544182E-2</v>
      </c>
      <c r="P5" s="9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10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10">
        <f t="shared" si="4"/>
        <v>-1.7301283547257551E-3</v>
      </c>
      <c r="K6" s="9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10">
        <f t="shared" si="7"/>
        <v>-1.925202156356929E-4</v>
      </c>
      <c r="P6" s="9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10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10">
        <f t="shared" si="4"/>
        <v>-0.10009631366303927</v>
      </c>
      <c r="K7" s="9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10">
        <f t="shared" si="7"/>
        <v>-0.11920361114432618</v>
      </c>
      <c r="P7" s="9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10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10">
        <f t="shared" si="4"/>
        <v>-0.13000189224870184</v>
      </c>
      <c r="K8" s="9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10">
        <f t="shared" si="7"/>
        <v>-0.15295680364719175</v>
      </c>
      <c r="P8" s="9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10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10">
        <f t="shared" si="4"/>
        <v>-0.10336567542917005</v>
      </c>
      <c r="K9" s="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10">
        <f t="shared" si="7"/>
        <v>-7.3852043000788653E-2</v>
      </c>
      <c r="P9" s="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10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10">
        <f t="shared" si="4"/>
        <v>-5.5113408723747932E-2</v>
      </c>
      <c r="K10" s="9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10">
        <f t="shared" si="7"/>
        <v>-1.883298461538465E-2</v>
      </c>
      <c r="P10" s="9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10" t="str">
        <f t="shared" si="1"/>
        <v>No Budget</v>
      </c>
      <c r="F11" s="9" t="str">
        <f t="shared" si="2"/>
        <v>No Budget</v>
      </c>
      <c r="G11">
        <v>0</v>
      </c>
      <c r="H11">
        <v>0</v>
      </c>
      <c r="I11">
        <f t="shared" si="3"/>
        <v>0</v>
      </c>
      <c r="J11" s="10" t="str">
        <f t="shared" si="4"/>
        <v>No Budget</v>
      </c>
      <c r="K11" s="9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10">
        <f t="shared" si="7"/>
        <v>-0.82994157333333329</v>
      </c>
      <c r="P11" s="9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10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10">
        <f t="shared" si="4"/>
        <v>-0.10527708280146378</v>
      </c>
      <c r="K12" s="9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10">
        <f t="shared" si="7"/>
        <v>-6.5433934755654441E-2</v>
      </c>
      <c r="P12" s="9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10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10">
        <f t="shared" si="4"/>
        <v>-5.0552253482656594E-2</v>
      </c>
      <c r="K13" s="9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10">
        <f t="shared" si="7"/>
        <v>-2.4217184605222895E-2</v>
      </c>
      <c r="P13" s="9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10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10">
        <f t="shared" si="4"/>
        <v>-1.1492968897266765E-2</v>
      </c>
      <c r="K14" s="9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10">
        <f t="shared" si="7"/>
        <v>-4.0308095781071827E-2</v>
      </c>
      <c r="P14" s="9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10">
        <f t="shared" si="1"/>
        <v>3.1837408866824991E-3</v>
      </c>
      <c r="F15" s="9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10">
        <f t="shared" si="4"/>
        <v>-4.4532273014072019E-2</v>
      </c>
      <c r="K15" s="9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10">
        <f t="shared" si="7"/>
        <v>-2.3829085727446114E-2</v>
      </c>
      <c r="P15" s="9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10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10">
        <f t="shared" si="4"/>
        <v>-2.769017341040361E-4</v>
      </c>
      <c r="K16" s="9">
        <f t="shared" si="5"/>
        <v>46</v>
      </c>
      <c r="L16">
        <v>7397200</v>
      </c>
      <c r="M16">
        <v>7397093</v>
      </c>
      <c r="N16">
        <f t="shared" si="6"/>
        <v>-107</v>
      </c>
      <c r="O16" s="10">
        <f t="shared" si="7"/>
        <v>-1.4464932677229222E-5</v>
      </c>
      <c r="P16" s="9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10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10">
        <f t="shared" si="4"/>
        <v>-4.3401666263871937E-2</v>
      </c>
      <c r="K17" s="9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10">
        <f t="shared" si="7"/>
        <v>-6.3071811282801551E-2</v>
      </c>
      <c r="P17" s="9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10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10">
        <f t="shared" si="4"/>
        <v>-6.6149619014330668E-2</v>
      </c>
      <c r="K18" s="9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10">
        <f t="shared" si="7"/>
        <v>-0.12882667147667154</v>
      </c>
      <c r="P18" s="9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10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10">
        <f t="shared" si="4"/>
        <v>-7.4289145810384635E-2</v>
      </c>
      <c r="K19" s="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10">
        <f t="shared" si="7"/>
        <v>-6.1687262121374278E-2</v>
      </c>
      <c r="P19" s="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10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10">
        <f t="shared" si="4"/>
        <v>-7.4142392760188761E-5</v>
      </c>
      <c r="K20" s="9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10">
        <f t="shared" si="7"/>
        <v>-8.9158438821450736E-7</v>
      </c>
      <c r="P20" s="9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10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10">
        <f t="shared" si="4"/>
        <v>-7.5167420624229556E-2</v>
      </c>
      <c r="K21" s="9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10">
        <f t="shared" si="7"/>
        <v>-3.6546762734864152E-2</v>
      </c>
      <c r="P21" s="9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10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10">
        <f t="shared" si="4"/>
        <v>-1.5752170574348738E-2</v>
      </c>
      <c r="K22" s="9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10">
        <f t="shared" si="7"/>
        <v>-6.2439674240938325E-5</v>
      </c>
      <c r="P22" s="9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10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10">
        <f t="shared" si="4"/>
        <v>-4.2394738976719144E-2</v>
      </c>
      <c r="K23" s="9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10">
        <f t="shared" si="7"/>
        <v>-2.5892971236375011E-2</v>
      </c>
      <c r="P23" s="9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10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10">
        <f t="shared" si="4"/>
        <v>-4.087856565111897E-2</v>
      </c>
      <c r="K24" s="9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10">
        <f t="shared" si="7"/>
        <v>-6.5504224339284781E-5</v>
      </c>
      <c r="P24" s="9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10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10">
        <f t="shared" si="4"/>
        <v>-1.5846773555029746E-2</v>
      </c>
      <c r="K25" s="9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10">
        <f t="shared" si="7"/>
        <v>-3.4741188318228064E-3</v>
      </c>
      <c r="P25" s="9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10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10">
        <f t="shared" si="4"/>
        <v>-5.8776040939327839E-2</v>
      </c>
      <c r="K26" s="9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10">
        <f t="shared" si="7"/>
        <v>-5.7720881286022069E-2</v>
      </c>
      <c r="P26" s="9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10" t="str">
        <f t="shared" si="1"/>
        <v>No Budget</v>
      </c>
      <c r="F27" s="9" t="str">
        <f t="shared" si="2"/>
        <v>No Budget</v>
      </c>
      <c r="G27">
        <v>0</v>
      </c>
      <c r="H27">
        <v>0</v>
      </c>
      <c r="I27">
        <f t="shared" si="3"/>
        <v>0</v>
      </c>
      <c r="J27" s="10" t="str">
        <f t="shared" si="4"/>
        <v>No Budget</v>
      </c>
      <c r="K27" s="9" t="str">
        <f t="shared" si="5"/>
        <v>No Budget</v>
      </c>
      <c r="L27">
        <v>0</v>
      </c>
      <c r="M27">
        <v>0</v>
      </c>
      <c r="N27">
        <f t="shared" si="6"/>
        <v>0</v>
      </c>
      <c r="O27" s="10" t="str">
        <f t="shared" si="7"/>
        <v>No Budget</v>
      </c>
      <c r="P27" s="9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10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10">
        <f t="shared" si="4"/>
        <v>-0.17103239309050916</v>
      </c>
      <c r="K28" s="9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10">
        <f t="shared" si="7"/>
        <v>-8.6909325643882263E-2</v>
      </c>
      <c r="P28" s="9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10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10">
        <f t="shared" si="4"/>
        <v>-4.1099320021590155E-2</v>
      </c>
      <c r="K29" s="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10">
        <f t="shared" si="7"/>
        <v>-1.2225336516860273E-5</v>
      </c>
      <c r="P29" s="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10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10">
        <f t="shared" si="4"/>
        <v>-3.9561962641116366E-3</v>
      </c>
      <c r="K30" s="9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10">
        <f t="shared" si="7"/>
        <v>-2.7439209100169185E-3</v>
      </c>
      <c r="P30" s="9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10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10">
        <f t="shared" si="4"/>
        <v>-3.3249136181648611E-2</v>
      </c>
      <c r="K31" s="9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10">
        <f t="shared" si="7"/>
        <v>-3.7049585716576634E-2</v>
      </c>
      <c r="P31" s="9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10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10">
        <f t="shared" si="4"/>
        <v>-1.7837871035428981E-2</v>
      </c>
      <c r="K32" s="9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10">
        <f t="shared" si="7"/>
        <v>-2.7581118653977402E-2</v>
      </c>
      <c r="P32" s="9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10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10">
        <f t="shared" si="4"/>
        <v>-2.6564903115433454E-3</v>
      </c>
      <c r="K33" s="9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10">
        <f t="shared" si="7"/>
        <v>-5.5141067323084929E-3</v>
      </c>
      <c r="P33" s="9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10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10">
        <f t="shared" si="4"/>
        <v>-4.8961345561534093E-2</v>
      </c>
      <c r="K34" s="9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10">
        <f t="shared" si="7"/>
        <v>-2.6647296115611244E-2</v>
      </c>
      <c r="P34" s="9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10" t="str">
        <f t="shared" si="1"/>
        <v>No Budget</v>
      </c>
      <c r="F35" s="9" t="str">
        <f t="shared" si="2"/>
        <v>No Budget</v>
      </c>
      <c r="G35">
        <v>0</v>
      </c>
      <c r="H35">
        <v>0</v>
      </c>
      <c r="I35">
        <f t="shared" si="3"/>
        <v>0</v>
      </c>
      <c r="J35" s="10" t="str">
        <f t="shared" si="4"/>
        <v>No Budget</v>
      </c>
      <c r="K35" s="9" t="str">
        <f t="shared" si="5"/>
        <v>No Budget</v>
      </c>
      <c r="L35">
        <v>0</v>
      </c>
      <c r="M35">
        <v>0</v>
      </c>
      <c r="N35">
        <f t="shared" si="6"/>
        <v>0</v>
      </c>
      <c r="O35" s="10" t="str">
        <f t="shared" si="7"/>
        <v>No Budget</v>
      </c>
      <c r="P35" s="9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10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10">
        <f t="shared" si="4"/>
        <v>-0.17551246244575608</v>
      </c>
      <c r="K36" s="9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10">
        <f t="shared" si="7"/>
        <v>-0.11509132414892521</v>
      </c>
      <c r="P36" s="9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10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10">
        <f t="shared" si="4"/>
        <v>-4.9460250314014013E-2</v>
      </c>
      <c r="K37" s="9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10">
        <f t="shared" si="7"/>
        <v>-8.1928538464887526E-2</v>
      </c>
      <c r="P37" s="9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10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10">
        <f t="shared" si="4"/>
        <v>-4.9631735620585316E-2</v>
      </c>
      <c r="K38" s="9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10">
        <f t="shared" si="7"/>
        <v>-1.7580354847003174E-4</v>
      </c>
      <c r="P38" s="9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10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10">
        <f t="shared" si="4"/>
        <v>-0.13918241656366656</v>
      </c>
      <c r="K39" s="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10">
        <f t="shared" si="7"/>
        <v>-4.4919653310605226E-2</v>
      </c>
      <c r="P39" s="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10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10">
        <f t="shared" si="4"/>
        <v>-4.6782546934937892E-2</v>
      </c>
      <c r="K40" s="9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10">
        <f t="shared" si="7"/>
        <v>-1.5178676768608648E-2</v>
      </c>
      <c r="P40" s="9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10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10">
        <f t="shared" si="4"/>
        <v>-2.6221894095689226E-2</v>
      </c>
      <c r="K41" s="9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10">
        <f t="shared" si="7"/>
        <v>-1.7099804162586642E-2</v>
      </c>
      <c r="P41" s="9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10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10">
        <f t="shared" si="4"/>
        <v>-1.1928203241796942E-2</v>
      </c>
      <c r="K42" s="9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10">
        <f t="shared" si="7"/>
        <v>-1.8129115815929696E-7</v>
      </c>
      <c r="P42" s="9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10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10">
        <f t="shared" si="4"/>
        <v>-4.5477990374731388E-2</v>
      </c>
      <c r="K43" s="9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10">
        <f t="shared" si="7"/>
        <v>-4.0778750220654303E-2</v>
      </c>
      <c r="P43" s="9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10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10">
        <f t="shared" si="4"/>
        <v>-7.9569249404813532E-3</v>
      </c>
      <c r="K44" s="9">
        <f t="shared" si="5"/>
        <v>41</v>
      </c>
      <c r="L44">
        <v>31282200</v>
      </c>
      <c r="M44">
        <v>31282141.25</v>
      </c>
      <c r="N44">
        <f t="shared" si="6"/>
        <v>-58.75</v>
      </c>
      <c r="O44" s="10">
        <f t="shared" si="7"/>
        <v>-1.8780648419868168E-6</v>
      </c>
      <c r="P44" s="9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10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10">
        <f t="shared" si="4"/>
        <v>-3.8689222111488959E-2</v>
      </c>
      <c r="K45" s="9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10">
        <f t="shared" si="7"/>
        <v>-1.1432866237947358E-2</v>
      </c>
      <c r="P45" s="9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10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10">
        <f t="shared" si="4"/>
        <v>-3.2319887218048821E-2</v>
      </c>
      <c r="K46" s="9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10">
        <f t="shared" si="7"/>
        <v>-4.6225533508053113E-2</v>
      </c>
      <c r="P46" s="9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10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10">
        <f t="shared" si="4"/>
        <v>-3.3291600310348285E-4</v>
      </c>
      <c r="K47" s="9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10">
        <f t="shared" si="7"/>
        <v>-2.9266019117572752E-4</v>
      </c>
      <c r="P47" s="9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10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10">
        <f t="shared" si="4"/>
        <v>-4.0559890224125802E-2</v>
      </c>
      <c r="K48" s="9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10">
        <f t="shared" si="7"/>
        <v>-5.5893132870587676E-2</v>
      </c>
      <c r="P48" s="9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10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10">
        <f t="shared" si="4"/>
        <v>-6.9523586744639335E-2</v>
      </c>
      <c r="K49" s="9">
        <f t="shared" si="5"/>
        <v>13</v>
      </c>
      <c r="L49">
        <v>0</v>
      </c>
      <c r="M49">
        <v>0</v>
      </c>
      <c r="N49">
        <f t="shared" si="6"/>
        <v>0</v>
      </c>
      <c r="O49" s="10" t="str">
        <f t="shared" si="7"/>
        <v>No Budget</v>
      </c>
      <c r="P49" s="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10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10">
        <f t="shared" si="4"/>
        <v>0</v>
      </c>
      <c r="K50" s="9">
        <f t="shared" si="5"/>
        <v>48</v>
      </c>
      <c r="L50">
        <v>843200</v>
      </c>
      <c r="M50">
        <v>843200</v>
      </c>
      <c r="N50">
        <f t="shared" si="6"/>
        <v>0</v>
      </c>
      <c r="O50" s="10">
        <f t="shared" si="7"/>
        <v>0</v>
      </c>
      <c r="P50" s="9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10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10">
        <f t="shared" si="4"/>
        <v>-3.6573903982970231E-2</v>
      </c>
      <c r="K51" s="9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10">
        <f t="shared" si="7"/>
        <v>-1.1100045280114048E-2</v>
      </c>
      <c r="P51" s="9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10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10">
        <f t="shared" si="4"/>
        <v>-9.6704683082722218E-2</v>
      </c>
      <c r="K52" s="9">
        <f t="shared" si="5"/>
        <v>9</v>
      </c>
      <c r="L52">
        <v>2321600</v>
      </c>
      <c r="M52">
        <v>2056835.26</v>
      </c>
      <c r="N52">
        <f t="shared" si="6"/>
        <v>-264764.74</v>
      </c>
      <c r="O52" s="10">
        <f t="shared" si="7"/>
        <v>-0.11404408166781529</v>
      </c>
      <c r="P52" s="9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VLOOKUP(A56,A2:D52,4,FALSE)</f>
        <v>-36209.630000000005</v>
      </c>
      <c r="C56">
        <f>VLOOKUP(A56,A2:I52,9,FALSE)</f>
        <v>-27292.159999999974</v>
      </c>
      <c r="D56">
        <f>VLOOKUP(A56,A2:O52,14,FALSE)</f>
        <v>-9181.0800000000163</v>
      </c>
    </row>
    <row r="57" spans="1:16" x14ac:dyDescent="0.3">
      <c r="A57" t="s">
        <v>25</v>
      </c>
      <c r="B57">
        <f t="shared" ref="B57:B61" si="9">VLOOKUP(A57,A3:D53,4,FALSE)</f>
        <v>0</v>
      </c>
      <c r="C57">
        <f t="shared" ref="C57:C61" si="10">VLOOKUP(A57,A3:I53,9,FALSE)</f>
        <v>0</v>
      </c>
      <c r="D57">
        <f t="shared" ref="D57:D61" si="11">VLOOKUP(A57,A3:O53,14,FALSE)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_xlfn.XLOOKUP(A65,A2:A52,D2:D52,"Not Found",0)</f>
        <v>-36209.630000000005</v>
      </c>
      <c r="C65">
        <f>_xlfn.XLOOKUP(A65,A2:A52,I2:I52,"Not Found",0)</f>
        <v>-27292.159999999974</v>
      </c>
      <c r="D65">
        <f>_xlfn.XLOOKUP(A65,A2:A52,N2:N52,"Not Found",0)</f>
        <v>-9181.0800000000163</v>
      </c>
    </row>
    <row r="66" spans="1:4" x14ac:dyDescent="0.3">
      <c r="A66" t="s">
        <v>25</v>
      </c>
      <c r="B66">
        <f t="shared" ref="B66:B70" si="12">_xlfn.XLOOKUP(A66,A3:A53,D3:D53,"Not Found",0)</f>
        <v>0</v>
      </c>
      <c r="C66">
        <f t="shared" ref="C66:C70" si="13">_xlfn.XLOOKUP(A66,A3:A53,I3:I53,"Not Found",0)</f>
        <v>0</v>
      </c>
      <c r="D66">
        <f t="shared" ref="D66:D70" si="14">_xlfn.XLOOKUP(A66,A3:A53,N3:N53,"Not Found",0)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Lawrence Haggerty</cp:lastModifiedBy>
  <cp:revision/>
  <dcterms:created xsi:type="dcterms:W3CDTF">2020-02-26T17:00:38Z</dcterms:created>
  <dcterms:modified xsi:type="dcterms:W3CDTF">2023-01-25T03:19:58Z</dcterms:modified>
  <cp:category/>
  <cp:contentStatus/>
</cp:coreProperties>
</file>