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ahassan/Documents/DA8/Projects/budget_lookups-nasram98/"/>
    </mc:Choice>
  </mc:AlternateContent>
  <xr:revisionPtr revIDLastSave="0" documentId="13_ncr:1_{FDD9632D-8C06-2F40-9F4F-71DC320D7612}" xr6:coauthVersionLast="47" xr6:coauthVersionMax="47" xr10:uidLastSave="{00000000-0000-0000-0000-000000000000}"/>
  <bookViews>
    <workbookView xWindow="3760" yWindow="760" windowWidth="26480" windowHeight="165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D56" i="1" s="1"/>
  <c r="N11" i="1"/>
  <c r="D66" i="1" s="1"/>
  <c r="N12" i="1"/>
  <c r="N13" i="1"/>
  <c r="N14" i="1"/>
  <c r="N15" i="1"/>
  <c r="N16" i="1"/>
  <c r="N17" i="1"/>
  <c r="N18" i="1"/>
  <c r="D76" i="1" s="1"/>
  <c r="N19" i="1"/>
  <c r="N20" i="1"/>
  <c r="N21" i="1"/>
  <c r="N22" i="1"/>
  <c r="N23" i="1"/>
  <c r="N24" i="1"/>
  <c r="D77" i="1" s="1"/>
  <c r="N25" i="1"/>
  <c r="D78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D79" i="1" s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C74" i="1" s="1"/>
  <c r="I11" i="1"/>
  <c r="C75" i="1" s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77" i="1" s="1"/>
  <c r="I25" i="1"/>
  <c r="C69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0" i="1" s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B74" i="1" s="1"/>
  <c r="D11" i="1"/>
  <c r="B75" i="1" s="1"/>
  <c r="D12" i="1"/>
  <c r="D13" i="1"/>
  <c r="D14" i="1"/>
  <c r="D15" i="1"/>
  <c r="D16" i="1"/>
  <c r="D17" i="1"/>
  <c r="D18" i="1"/>
  <c r="B58" i="1" s="1"/>
  <c r="D19" i="1"/>
  <c r="D20" i="1"/>
  <c r="D21" i="1"/>
  <c r="D22" i="1"/>
  <c r="D23" i="1"/>
  <c r="D24" i="1"/>
  <c r="B68" i="1" s="1"/>
  <c r="D25" i="1"/>
  <c r="B60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61" i="1" s="1"/>
  <c r="D42" i="1"/>
  <c r="D43" i="1"/>
  <c r="D44" i="1"/>
  <c r="D45" i="1"/>
  <c r="D46" i="1"/>
  <c r="D47" i="1"/>
  <c r="D48" i="1"/>
  <c r="D49" i="1"/>
  <c r="D50" i="1"/>
  <c r="D51" i="1"/>
  <c r="D52" i="1"/>
  <c r="D2" i="1"/>
  <c r="F6" i="1" l="1"/>
  <c r="F47" i="1"/>
  <c r="F39" i="1"/>
  <c r="D61" i="1"/>
  <c r="D60" i="1"/>
  <c r="C65" i="1"/>
  <c r="P47" i="1"/>
  <c r="P7" i="1"/>
  <c r="D69" i="1"/>
  <c r="K52" i="1"/>
  <c r="D70" i="1"/>
  <c r="F31" i="1"/>
  <c r="F7" i="1"/>
  <c r="P31" i="1"/>
  <c r="P46" i="1"/>
  <c r="P38" i="1"/>
  <c r="P30" i="1"/>
  <c r="P22" i="1"/>
  <c r="P14" i="1"/>
  <c r="P6" i="1"/>
  <c r="K49" i="1"/>
  <c r="K41" i="1"/>
  <c r="K33" i="1"/>
  <c r="K25" i="1"/>
  <c r="K4" i="1"/>
  <c r="K28" i="1"/>
  <c r="P2" i="1"/>
  <c r="P45" i="1"/>
  <c r="P37" i="1"/>
  <c r="P29" i="1"/>
  <c r="P21" i="1"/>
  <c r="P13" i="1"/>
  <c r="P5" i="1"/>
  <c r="D58" i="1"/>
  <c r="C78" i="1"/>
  <c r="K48" i="1"/>
  <c r="K40" i="1"/>
  <c r="K32" i="1"/>
  <c r="K24" i="1"/>
  <c r="K16" i="1"/>
  <c r="K8" i="1"/>
  <c r="P52" i="1"/>
  <c r="P44" i="1"/>
  <c r="P36" i="1"/>
  <c r="P28" i="1"/>
  <c r="P20" i="1"/>
  <c r="P12" i="1"/>
  <c r="P4" i="1"/>
  <c r="D57" i="1"/>
  <c r="D74" i="1"/>
  <c r="F51" i="1"/>
  <c r="F35" i="1"/>
  <c r="F27" i="1"/>
  <c r="F19" i="1"/>
  <c r="F11" i="1"/>
  <c r="F4" i="1"/>
  <c r="K47" i="1"/>
  <c r="K39" i="1"/>
  <c r="K31" i="1"/>
  <c r="K23" i="1"/>
  <c r="K15" i="1"/>
  <c r="K7" i="1"/>
  <c r="P51" i="1"/>
  <c r="P43" i="1"/>
  <c r="P35" i="1"/>
  <c r="P27" i="1"/>
  <c r="P19" i="1"/>
  <c r="P11" i="1"/>
  <c r="P3" i="1"/>
  <c r="B66" i="1"/>
  <c r="D75" i="1"/>
  <c r="F10" i="1"/>
  <c r="K6" i="1"/>
  <c r="B57" i="1"/>
  <c r="F23" i="1"/>
  <c r="P39" i="1"/>
  <c r="P23" i="1"/>
  <c r="F43" i="1"/>
  <c r="F50" i="1"/>
  <c r="F34" i="1"/>
  <c r="F26" i="1"/>
  <c r="K30" i="1"/>
  <c r="K14" i="1"/>
  <c r="F49" i="1"/>
  <c r="F41" i="1"/>
  <c r="F33" i="1"/>
  <c r="F25" i="1"/>
  <c r="F17" i="1"/>
  <c r="F9" i="1"/>
  <c r="K2" i="1"/>
  <c r="K45" i="1"/>
  <c r="K37" i="1"/>
  <c r="K29" i="1"/>
  <c r="K21" i="1"/>
  <c r="K13" i="1"/>
  <c r="K5" i="1"/>
  <c r="C60" i="1"/>
  <c r="C68" i="1"/>
  <c r="F15" i="1"/>
  <c r="P15" i="1"/>
  <c r="F42" i="1"/>
  <c r="F18" i="1"/>
  <c r="K46" i="1"/>
  <c r="K38" i="1"/>
  <c r="K22" i="1"/>
  <c r="F48" i="1"/>
  <c r="F40" i="1"/>
  <c r="F32" i="1"/>
  <c r="F24" i="1"/>
  <c r="F16" i="1"/>
  <c r="F8" i="1"/>
  <c r="C59" i="1"/>
  <c r="D67" i="1"/>
  <c r="P40" i="1"/>
  <c r="P32" i="1"/>
  <c r="K17" i="1"/>
  <c r="C57" i="1"/>
  <c r="C56" i="1"/>
  <c r="B69" i="1"/>
  <c r="D65" i="1"/>
  <c r="B76" i="1"/>
  <c r="C61" i="1"/>
  <c r="D59" i="1"/>
  <c r="B70" i="1"/>
  <c r="B77" i="1"/>
  <c r="C79" i="1"/>
  <c r="P50" i="1"/>
  <c r="P42" i="1"/>
  <c r="P34" i="1"/>
  <c r="P26" i="1"/>
  <c r="P18" i="1"/>
  <c r="P10" i="1"/>
  <c r="B56" i="1"/>
  <c r="B78" i="1"/>
  <c r="F46" i="1"/>
  <c r="F30" i="1"/>
  <c r="F14" i="1"/>
  <c r="K44" i="1"/>
  <c r="K36" i="1"/>
  <c r="K20" i="1"/>
  <c r="F2" i="1"/>
  <c r="F45" i="1"/>
  <c r="F37" i="1"/>
  <c r="F29" i="1"/>
  <c r="F21" i="1"/>
  <c r="F13" i="1"/>
  <c r="F5" i="1"/>
  <c r="K51" i="1"/>
  <c r="K43" i="1"/>
  <c r="K35" i="1"/>
  <c r="K27" i="1"/>
  <c r="K19" i="1"/>
  <c r="K11" i="1"/>
  <c r="K3" i="1"/>
  <c r="P49" i="1"/>
  <c r="P41" i="1"/>
  <c r="P33" i="1"/>
  <c r="P25" i="1"/>
  <c r="P17" i="1"/>
  <c r="P9" i="1"/>
  <c r="C66" i="1"/>
  <c r="D68" i="1"/>
  <c r="B79" i="1"/>
  <c r="F38" i="1"/>
  <c r="F22" i="1"/>
  <c r="K12" i="1"/>
  <c r="F52" i="1"/>
  <c r="P8" i="1"/>
  <c r="C58" i="1"/>
  <c r="B65" i="1"/>
  <c r="C67" i="1"/>
  <c r="P48" i="1"/>
  <c r="P24" i="1"/>
  <c r="F3" i="1"/>
  <c r="K9" i="1"/>
  <c r="B59" i="1"/>
  <c r="B67" i="1"/>
  <c r="F44" i="1"/>
  <c r="F36" i="1"/>
  <c r="F28" i="1"/>
  <c r="F20" i="1"/>
  <c r="F12" i="1"/>
  <c r="K50" i="1"/>
  <c r="K42" i="1"/>
  <c r="K34" i="1"/>
  <c r="K26" i="1"/>
  <c r="K18" i="1"/>
  <c r="K10" i="1"/>
  <c r="P16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<sst xmlns="http://schemas.openxmlformats.org/spreadsheetml/2006/main" count="150" uniqueCount="90">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</sst>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Metro 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F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F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metro_budget!$B$84:$B$86</c:f>
              <c:numCache>
                <c:formatCode>General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B044-83DB-AB1EA97D5ED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F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metro_budget!$C$84:$C$86</c:f>
              <c:numCache>
                <c:formatCode>General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7-B044-83DB-AB1EA97D5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6115600"/>
        <c:axId val="1706117280"/>
      </c:barChart>
      <c:catAx>
        <c:axId val="17061156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F"/>
          </a:p>
        </c:txPr>
        <c:crossAx val="1706117280"/>
        <c:crosses val="autoZero"/>
        <c:auto val="1"/>
        <c:lblAlgn val="ctr"/>
        <c:lblOffset val="10"/>
        <c:noMultiLvlLbl val="0"/>
      </c:catAx>
      <c:valAx>
        <c:axId val="17061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F"/>
          </a:p>
        </c:txPr>
        <c:crossAx val="170611560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96708</xdr:colOff>
      <xdr:row>63</xdr:row>
      <xdr:rowOff>166382</xdr:rowOff>
    </xdr:from>
    <xdr:to>
      <xdr:col>8</xdr:col>
      <xdr:colOff>116514</xdr:colOff>
      <xdr:row>79</xdr:row>
      <xdr:rowOff>93212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EB9D-6FA2-F8D9-5AD9-8FC89EC54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3" zoomScale="109" zoomScaleNormal="109" workbookViewId="0">
      <selection activeCell="F61" sqref="F61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IFERROR((B2-C2)/(B2),0)</f>
        <v>4.3170750765267295E-2</v>
      </c>
      <c r="F2">
        <f>RANK(E2,$E$2:$E$52)</f>
        <v>14</v>
      </c>
      <c r="G2">
        <v>382685200</v>
      </c>
      <c r="H2">
        <v>346340810.81999999</v>
      </c>
      <c r="I2">
        <f>G2-H2</f>
        <v>36344389.180000007</v>
      </c>
      <c r="J2" s="5">
        <f>IFERROR((G2-H2)/(G2),0)</f>
        <v>9.4972027086493035E-2</v>
      </c>
      <c r="K2">
        <f>RANK(J2,$J$2:$J$52)</f>
        <v>10</v>
      </c>
      <c r="L2">
        <v>376548600</v>
      </c>
      <c r="M2">
        <v>355279492.22999901</v>
      </c>
      <c r="N2">
        <f>L2-M2</f>
        <v>21269107.770000994</v>
      </c>
      <c r="O2" s="5">
        <f>IFERROR((L2-M2)/(L2),0)</f>
        <v>5.6484362894991494E-2</v>
      </c>
      <c r="P2">
        <f>RANK(O2,$O$2:$O$52)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IFERROR((B3-C3)/(B3),0)</f>
        <v>2.3069981751824741E-2</v>
      </c>
      <c r="F3">
        <f t="shared" ref="F3:F52" si="2">RANK(E3,$E$2:$E$52)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IFERROR((G3-H3)/(G3),0)</f>
        <v>6.6804928315415249E-2</v>
      </c>
      <c r="K3">
        <f t="shared" ref="K3:K52" si="5">RANK(J3,$J$2:$J$52)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IFERROR((L3-M3)/(L3),0)</f>
        <v>1.3540749922529313E-3</v>
      </c>
      <c r="P3">
        <f t="shared" ref="P3:P52" si="8">RANK(O3,$O$2:$O$52)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VLOOKUP(A10,A2:D52,4,FALSE)</f>
        <v>36209.630000000005</v>
      </c>
      <c r="C56">
        <f>VLOOKUP(A56,$A$2:$I$52,9,FALSE)</f>
        <v>27292.159999999974</v>
      </c>
      <c r="D56">
        <f>VLOOKUP(A56,$A$2:$N$52,14,FALSE)</f>
        <v>9181.0800000000163</v>
      </c>
    </row>
    <row r="57" spans="1:16" x14ac:dyDescent="0.2">
      <c r="A57" t="s">
        <v>25</v>
      </c>
      <c r="B57">
        <f>VLOOKUP(A57,$A$2:$D$52,4,FALSE)</f>
        <v>0</v>
      </c>
      <c r="C57">
        <f t="shared" ref="C57:C61" si="9">VLOOKUP(A57,$A$2:$I$52,9,FALSE)</f>
        <v>0</v>
      </c>
      <c r="D57">
        <f t="shared" ref="D57:D61" si="10">VLOOKUP(A57,$A$2:$N$52,14,FALSE)</f>
        <v>311228.08999999997</v>
      </c>
    </row>
    <row r="58" spans="1:16" x14ac:dyDescent="0.2">
      <c r="A58" t="s">
        <v>32</v>
      </c>
      <c r="B58">
        <f>VLOOKUP(A58,$A$2:$D$52,4,FALSE)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">
      <c r="A59" t="s">
        <v>38</v>
      </c>
      <c r="B59">
        <f t="shared" ref="B59:B61" si="11">VLOOKUP(A59,$A$2:$D$52,4,FALSE)</f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">
      <c r="A60" t="s">
        <v>39</v>
      </c>
      <c r="B60">
        <f t="shared" si="11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">
      <c r="A61" t="s">
        <v>55</v>
      </c>
      <c r="B61">
        <f t="shared" si="11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">
      <c r="A63" s="6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_xlfn.XLOOKUP(A10,A2:A52,D2:D52)</f>
        <v>36209.630000000005</v>
      </c>
      <c r="C65">
        <f>_xlfn.XLOOKUP(A10,A2:A52,I2:I52)</f>
        <v>27292.159999999974</v>
      </c>
      <c r="D65">
        <f>_xlfn.XLOOKUP(A10,A2:A52,N2:N52)</f>
        <v>9181.0800000000163</v>
      </c>
    </row>
    <row r="66" spans="1:4" x14ac:dyDescent="0.2">
      <c r="A66" t="s">
        <v>25</v>
      </c>
      <c r="B66">
        <f>_xlfn.XLOOKUP(A11,A2:A52,D2:D52)</f>
        <v>0</v>
      </c>
      <c r="C66">
        <f>_xlfn.XLOOKUP(A11,A2:A52,I2:I52)</f>
        <v>0</v>
      </c>
      <c r="D66">
        <f>_xlfn.XLOOKUP(A11,A2:A52,N2:N52)</f>
        <v>311228.08999999997</v>
      </c>
    </row>
    <row r="67" spans="1:4" x14ac:dyDescent="0.2">
      <c r="A67" t="s">
        <v>32</v>
      </c>
      <c r="B67">
        <f>_xlfn.XLOOKUP(A18,A2:A52,D2:D52)</f>
        <v>149396.10000000987</v>
      </c>
      <c r="C67">
        <f>_xlfn.XLOOKUP(A18,A2:A52,I2:I52)</f>
        <v>189254.06000000006</v>
      </c>
      <c r="D67">
        <f>_xlfn.XLOOKUP(A18,A2:A52,N2:N52)</f>
        <v>374962.91000000015</v>
      </c>
    </row>
    <row r="68" spans="1:4" x14ac:dyDescent="0.2">
      <c r="A68" t="s">
        <v>38</v>
      </c>
      <c r="B68">
        <f>_xlfn.XLOOKUP(A24,A2:A52,D2:D52)</f>
        <v>12230.810000000056</v>
      </c>
      <c r="C68">
        <f>_xlfn.XLOOKUP(A24,A2:A52,I2:I52)</f>
        <v>45485.580000000075</v>
      </c>
      <c r="D68">
        <f>_xlfn.XLOOKUP(A24,A2:A52,N2:N52)</f>
        <v>72.879999999888241</v>
      </c>
    </row>
    <row r="69" spans="1:4" x14ac:dyDescent="0.2">
      <c r="A69" t="s">
        <v>39</v>
      </c>
      <c r="B69">
        <f>_xlfn.XLOOKUP(A25,A2:A52,D2:D52)</f>
        <v>4950.4699999999721</v>
      </c>
      <c r="C69">
        <f>_xlfn.XLOOKUP(A25,A2:A52,I2:I52)</f>
        <v>8005.7900000010268</v>
      </c>
      <c r="D69">
        <f>_xlfn.XLOOKUP(A25,A2:A52,N2:N52)</f>
        <v>1724.9000000000233</v>
      </c>
    </row>
    <row r="70" spans="1:4" x14ac:dyDescent="0.2">
      <c r="A70" t="s">
        <v>55</v>
      </c>
      <c r="B70">
        <f>_xlfn.XLOOKUP(A41,A2:A52,D2:D52)</f>
        <v>184239.79000001028</v>
      </c>
      <c r="C70">
        <f>_xlfn.XLOOKUP(A41,A2:A52,I2:I52)</f>
        <v>133456.33000001032</v>
      </c>
      <c r="D70">
        <f>_xlfn.XLOOKUP(A41,A2:A52,N2:N52)</f>
        <v>82077.349999999627</v>
      </c>
    </row>
    <row r="72" spans="1:4" x14ac:dyDescent="0.2">
      <c r="A72" s="6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INDEX(D2:D52,MATCH(A10,A2:A52,0))</f>
        <v>36209.630000000005</v>
      </c>
      <c r="C74">
        <f>INDEX(I2:I52,MATCH(A10,A2:A52,0))</f>
        <v>27292.159999999974</v>
      </c>
      <c r="D74">
        <f>INDEX(N2:N52,MATCH(A10,A2:A52,0))</f>
        <v>9181.0800000000163</v>
      </c>
    </row>
    <row r="75" spans="1:4" x14ac:dyDescent="0.2">
      <c r="A75" t="s">
        <v>25</v>
      </c>
      <c r="B75">
        <f>INDEX(D2:D52,MATCH(A11,A2:A52,0))</f>
        <v>0</v>
      </c>
      <c r="C75">
        <f>INDEX(I2:I52,MATCH(A11,A2:A52,0))</f>
        <v>0</v>
      </c>
      <c r="D75">
        <f>INDEX(N2:N52,MATCH(A11,A2:A52,0))</f>
        <v>311228.08999999997</v>
      </c>
    </row>
    <row r="76" spans="1:4" x14ac:dyDescent="0.2">
      <c r="A76" t="s">
        <v>32</v>
      </c>
      <c r="B76">
        <f>INDEX(D2:D52,MATCH(A18,A2:A52,0))</f>
        <v>149396.10000000987</v>
      </c>
      <c r="C76">
        <f>INDEX(I2:I52,MATCH(A18,A2:A52,0))</f>
        <v>189254.06000000006</v>
      </c>
      <c r="D76">
        <f>INDEX(N2:N52,MATCH(A18,A2:A52,0))</f>
        <v>374962.91000000015</v>
      </c>
    </row>
    <row r="77" spans="1:4" x14ac:dyDescent="0.2">
      <c r="A77" t="s">
        <v>38</v>
      </c>
      <c r="B77">
        <f>INDEX(D2:D52,MATCH(A24,A2:A52,0))</f>
        <v>12230.810000000056</v>
      </c>
      <c r="C77">
        <f>INDEX(I2:I52,MATCH(A24,A2:A52,0))</f>
        <v>45485.580000000075</v>
      </c>
      <c r="D77">
        <f>INDEX(N2:N52,MATCH(A24,A2:A52,0))</f>
        <v>72.879999999888241</v>
      </c>
    </row>
    <row r="78" spans="1:4" x14ac:dyDescent="0.2">
      <c r="A78" t="s">
        <v>39</v>
      </c>
      <c r="B78">
        <f>INDEX(D2:D52,MATCH(A25,A2:A52,0))</f>
        <v>4950.4699999999721</v>
      </c>
      <c r="C78">
        <f>INDEX(I2:I52,MATCH(A25,A2:A52,0))</f>
        <v>8005.7900000010268</v>
      </c>
      <c r="D78">
        <f>INDEX(N2:N52,MATCH(A25,A2:A52,0))</f>
        <v>1724.9000000000233</v>
      </c>
    </row>
    <row r="79" spans="1:4" x14ac:dyDescent="0.2">
      <c r="A79" t="s">
        <v>55</v>
      </c>
      <c r="B79">
        <f>INDEX(D2:D52,MATCH(A41,A2:A52,0))</f>
        <v>184239.79000001028</v>
      </c>
      <c r="C79">
        <f>INDEX(I2:I52,MATCH(A41,A2:A52,0))</f>
        <v>133456.33000001032</v>
      </c>
      <c r="D79">
        <f>INDEX(N2:N52,MATCH(A41,A2:A52,0))</f>
        <v>82077.349999999627</v>
      </c>
    </row>
    <row r="81" spans="1:7" x14ac:dyDescent="0.2">
      <c r="A81" s="6" t="s">
        <v>70</v>
      </c>
    </row>
    <row r="82" spans="1:7" x14ac:dyDescent="0.2">
      <c r="A82" t="s">
        <v>0</v>
      </c>
    </row>
    <row r="83" spans="1:7" x14ac:dyDescent="0.2">
      <c r="A83" t="s">
        <v>24</v>
      </c>
      <c r="B83" s="1" t="s">
        <v>71</v>
      </c>
      <c r="C83" s="1" t="s">
        <v>72</v>
      </c>
    </row>
    <row r="84" spans="1:7" x14ac:dyDescent="0.2">
      <c r="A84" t="s">
        <v>73</v>
      </c>
      <c r="B84">
        <f>INDEX(B2:B52,MATCH(A83,A2:A52,0))</f>
        <v>443300</v>
      </c>
      <c r="C84" s="8">
        <f>INDEX(C2:C52,MATCH(A83,A2:A52,0))</f>
        <v>407090.37</v>
      </c>
    </row>
    <row r="85" spans="1:7" x14ac:dyDescent="0.2">
      <c r="A85" t="s">
        <v>74</v>
      </c>
      <c r="B85">
        <f>INDEX(G2:G52,MATCH(A83,A2:A52,0))</f>
        <v>495200</v>
      </c>
      <c r="C85" s="8">
        <f>INDEX(H2:H52,MATCH(A83,A2:A52,0))</f>
        <v>467907.84000000003</v>
      </c>
    </row>
    <row r="86" spans="1:7" x14ac:dyDescent="0.2">
      <c r="A86" t="s">
        <v>75</v>
      </c>
      <c r="B86" s="8">
        <f>INDEX(L2:L52,MATCH(A83,A2:A52,0))</f>
        <v>487500</v>
      </c>
      <c r="C86" s="8">
        <f>INDEX(M2:M52,MATCH(A83,A2:A52,0))</f>
        <v>478318.92</v>
      </c>
    </row>
    <row r="88" spans="1:7" x14ac:dyDescent="0.2">
      <c r="A88" s="6" t="s">
        <v>76</v>
      </c>
    </row>
    <row r="89" spans="1:7" x14ac:dyDescent="0.2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6" t="s">
        <v>79</v>
      </c>
    </row>
    <row r="96" spans="1:7" x14ac:dyDescent="0.2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Nasra Hassan</cp:lastModifiedBy>
  <cp:revision/>
  <dcterms:created xsi:type="dcterms:W3CDTF">2020-02-26T17:00:38Z</dcterms:created>
  <dcterms:modified xsi:type="dcterms:W3CDTF">2023-01-26T20:00:14Z</dcterms:modified>
  <cp:category/>
  <cp:contentStatus/>
</cp:coreProperties>
</file>