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DA_8\Projects\budget_lookups-pshanx\"/>
    </mc:Choice>
  </mc:AlternateContent>
  <xr:revisionPtr revIDLastSave="0" documentId="13_ncr:1_{5D9D39F4-EC51-4181-9117-186A2EF946E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65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B65" i="1"/>
  <c r="B66" i="1"/>
  <c r="B67" i="1"/>
  <c r="B68" i="1"/>
  <c r="B69" i="1"/>
  <c r="B70" i="1"/>
  <c r="C86" i="1"/>
  <c r="B86" i="1"/>
  <c r="C85" i="1"/>
  <c r="B85" i="1"/>
  <c r="B84" i="1"/>
  <c r="C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<sst xmlns="http://schemas.openxmlformats.org/spreadsheetml/2006/main" count="150" uniqueCount="90">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</sst>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workbookViewId="0">
      <selection activeCell="B74" sqref="B7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IFERROR((C2-B2)/B2,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IFERROR((H2-G2)/G2,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IFERROR((M2-L2)/M2, 0)</f>
        <v>-5.9865847129256501E-2</v>
      </c>
      <c r="P2">
        <f>RANK(O2, $O$2:$O$52, 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IFERROR((C3-B3)/B3,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IFERROR((H3-G3)/G3,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IFERROR((M3-L3)/M3, 0)</f>
        <v>-1.3559109974262671E-3</v>
      </c>
      <c r="P3">
        <f t="shared" ref="P3:P52" si="8">RANK(O3, $O$2:$O$52, 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A2:D52, 4, FALSE)</f>
        <v>-36209.630000000005</v>
      </c>
      <c r="C56">
        <f>VLOOKUP($A56, $A2:Q52, 9, FALSE)</f>
        <v>-27292.159999999974</v>
      </c>
      <c r="D56">
        <f>VLOOKUP($A56, $A2:R52, 14, FALSE)</f>
        <v>-9181.0800000000163</v>
      </c>
    </row>
    <row r="57" spans="1:16" x14ac:dyDescent="0.35">
      <c r="A57" t="s">
        <v>25</v>
      </c>
      <c r="B57">
        <f t="shared" ref="B57:B61" si="9">VLOOKUP(A57, A3:D53, 4, FALSE)</f>
        <v>0</v>
      </c>
      <c r="C57">
        <f>VLOOKUP($A57, $A3:Q53, 9, FALSE)</f>
        <v>0</v>
      </c>
      <c r="D57">
        <f>VLOOKUP($A57, $A3:R53, 14, 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>VLOOKUP($A58, $A4:Q54, 9, FALSE)</f>
        <v>-189254.06000000006</v>
      </c>
      <c r="D58">
        <f>VLOOKUP($A58, $A4:R54, 14, FALSE)</f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>VLOOKUP($A59, $A5:Q55, 9, FALSE)</f>
        <v>-45485.580000000075</v>
      </c>
      <c r="D59">
        <f>VLOOKUP($A59, $A5:R55, 14, FALSE)</f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>VLOOKUP($A60, $A6:Q56, 9, FALSE)</f>
        <v>-8005.7900000010268</v>
      </c>
      <c r="D60">
        <f>VLOOKUP($A60, $A6:R56, 14, FALSE)</f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>VLOOKUP($A61, $A7:Q57, 9, FALSE)</f>
        <v>-133456.33000001032</v>
      </c>
      <c r="D61">
        <f>VLOOKUP($A61, $A7:R57, 14, FALSE)</f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_xlfn.XLOOKUP($A65, $A2:$A52, D2:D52)</f>
        <v>-36209.630000000005</v>
      </c>
      <c r="C65">
        <f>_xlfn.XLOOKUP($A65, A2:A52, I2:I52)</f>
        <v>-27292.159999999974</v>
      </c>
      <c r="D65">
        <f>_xlfn.XLOOKUP(A56, A2:A52, N2:N52)</f>
        <v>-9181.0800000000163</v>
      </c>
    </row>
    <row r="66" spans="1:4" x14ac:dyDescent="0.35">
      <c r="A66" t="s">
        <v>25</v>
      </c>
      <c r="B66">
        <f t="shared" ref="B66:C70" si="10">_xlfn.XLOOKUP($A66, A3:A53, D3:D53)</f>
        <v>0</v>
      </c>
      <c r="C66">
        <f t="shared" ref="C66:C70" si="11">_xlfn.XLOOKUP($A66, A3:A53, I3:I53)</f>
        <v>0</v>
      </c>
      <c r="D66">
        <f t="shared" ref="D66:D70" si="12">_xlfn.XLOOKUP(A57, A3:A53, N3:N53)</f>
        <v>-311228.08999999997</v>
      </c>
    </row>
    <row r="67" spans="1:4" x14ac:dyDescent="0.35">
      <c r="A67" t="s">
        <v>32</v>
      </c>
      <c r="B67">
        <f t="shared" si="10"/>
        <v>-149396.10000000987</v>
      </c>
      <c r="C67">
        <f t="shared" si="11"/>
        <v>-189254.06000000006</v>
      </c>
      <c r="D67">
        <f t="shared" si="12"/>
        <v>-374962.91000000015</v>
      </c>
    </row>
    <row r="68" spans="1:4" x14ac:dyDescent="0.35">
      <c r="A68" t="s">
        <v>38</v>
      </c>
      <c r="B68">
        <f t="shared" si="10"/>
        <v>-12230.810000000056</v>
      </c>
      <c r="C68">
        <f t="shared" si="11"/>
        <v>-45485.580000000075</v>
      </c>
      <c r="D68">
        <f t="shared" si="12"/>
        <v>-72.879999999888241</v>
      </c>
    </row>
    <row r="69" spans="1:4" x14ac:dyDescent="0.35">
      <c r="A69" t="s">
        <v>39</v>
      </c>
      <c r="B69">
        <f t="shared" si="10"/>
        <v>-4950.4699999999721</v>
      </c>
      <c r="C69">
        <f t="shared" si="11"/>
        <v>-8005.7900000010268</v>
      </c>
      <c r="D69">
        <f t="shared" si="12"/>
        <v>-1724.9000000000233</v>
      </c>
    </row>
    <row r="70" spans="1:4" x14ac:dyDescent="0.35">
      <c r="A70" t="s">
        <v>55</v>
      </c>
      <c r="B70">
        <f t="shared" si="10"/>
        <v>-184239.79000001028</v>
      </c>
      <c r="C70">
        <f t="shared" si="11"/>
        <v>-133456.33000001032</v>
      </c>
      <c r="D70">
        <f t="shared" si="12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INDEX(D2:D52, MATCH(A74, A2:A52, 0))</f>
        <v>-36209.630000000005</v>
      </c>
      <c r="C74">
        <f>INDEX(I2:I52, MATCH(A74, A2:A52))</f>
        <v>-27292.159999999974</v>
      </c>
      <c r="D74">
        <f>INDEX(N2:N52, MATCH(A74, A2:A52))</f>
        <v>-9181.0800000000163</v>
      </c>
    </row>
    <row r="75" spans="1:4" x14ac:dyDescent="0.35">
      <c r="A75" t="s">
        <v>25</v>
      </c>
      <c r="B75">
        <f t="shared" ref="B75:B79" si="13">INDEX(D3:D53, MATCH(A75, A3:A53, 0))</f>
        <v>0</v>
      </c>
      <c r="C75">
        <f t="shared" ref="C75:C79" si="14">INDEX(I3:I53, MATCH(A75, A3:A53))</f>
        <v>0</v>
      </c>
      <c r="D75">
        <f t="shared" ref="D75:D79" si="15">INDEX(N3:N53, MATCH(A75, A3:A53))</f>
        <v>-311228.08999999997</v>
      </c>
    </row>
    <row r="76" spans="1:4" x14ac:dyDescent="0.35">
      <c r="A76" t="s">
        <v>32</v>
      </c>
      <c r="B76">
        <f t="shared" si="13"/>
        <v>-149396.10000000987</v>
      </c>
      <c r="C76">
        <f t="shared" si="14"/>
        <v>-189254.06000000006</v>
      </c>
      <c r="D76">
        <f t="shared" si="15"/>
        <v>-374962.91000000015</v>
      </c>
    </row>
    <row r="77" spans="1:4" x14ac:dyDescent="0.35">
      <c r="A77" t="s">
        <v>38</v>
      </c>
      <c r="B77">
        <f t="shared" si="13"/>
        <v>-12230.810000000056</v>
      </c>
      <c r="C77">
        <f t="shared" si="14"/>
        <v>-45485.580000000075</v>
      </c>
      <c r="D77">
        <f t="shared" si="15"/>
        <v>-72.879999999888241</v>
      </c>
    </row>
    <row r="78" spans="1:4" x14ac:dyDescent="0.35">
      <c r="A78" t="s">
        <v>39</v>
      </c>
      <c r="B78">
        <f t="shared" si="13"/>
        <v>-4950.4699999999721</v>
      </c>
      <c r="C78">
        <f t="shared" si="14"/>
        <v>-8005.7900000010268</v>
      </c>
      <c r="D78">
        <f t="shared" si="15"/>
        <v>-1724.9000000000233</v>
      </c>
    </row>
    <row r="79" spans="1:4" x14ac:dyDescent="0.35">
      <c r="A79" t="s">
        <v>55</v>
      </c>
      <c r="B79">
        <f t="shared" si="13"/>
        <v>-184239.79000001028</v>
      </c>
      <c r="C79">
        <f t="shared" si="14"/>
        <v>-133456.33000001032</v>
      </c>
      <c r="D79">
        <f t="shared" si="15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INDEX(B2:B52,MATCH(B82,A2:A52,0))</f>
        <v>356640100</v>
      </c>
      <c r="C84" s="6">
        <f>INDEX(C2:C52,MATCH(B82,A2:A52))</f>
        <v>341243679.13</v>
      </c>
    </row>
    <row r="85" spans="1:7" x14ac:dyDescent="0.35">
      <c r="A85" t="s">
        <v>74</v>
      </c>
      <c r="B85" s="6">
        <f>INDEX(G2:G52,MATCH(B82,A2:A52,0))</f>
        <v>382685200</v>
      </c>
      <c r="C85" s="6">
        <f>INDEX(H2:H52,MATCH(B82,A2:A52,0))</f>
        <v>346340810.81999999</v>
      </c>
    </row>
    <row r="86" spans="1:7" x14ac:dyDescent="0.35">
      <c r="A86" t="s">
        <v>75</v>
      </c>
      <c r="B86" s="6">
        <f>INDEX(L2:L52,MATCH(B82,A2:A52,0))</f>
        <v>376548600</v>
      </c>
      <c r="C86" s="6">
        <f>INDEX(M2:M52,MATCH(B82,A2:A52,0))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E7A19135-B653-4F1F-9DBF-0D9049A208D4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Shanks</cp:lastModifiedBy>
  <cp:revision/>
  <dcterms:created xsi:type="dcterms:W3CDTF">2020-02-26T17:00:38Z</dcterms:created>
  <dcterms:modified xsi:type="dcterms:W3CDTF">2023-01-25T02:49:09Z</dcterms:modified>
  <cp:category/>
  <cp:contentStatus/>
</cp:coreProperties>
</file>