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Nash\Documents\nss-data-analytics-08\projects\budget_lookups-thenicknash\"/>
    </mc:Choice>
  </mc:AlternateContent>
  <xr:revisionPtr revIDLastSave="0" documentId="13_ncr:1_{94D283E3-A877-42CE-B39C-AB47111F99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E91" i="1"/>
  <c r="G92" i="1"/>
  <c r="E93" i="1"/>
  <c r="C93" i="1"/>
  <c r="C92" i="1"/>
  <c r="G93" i="1"/>
  <c r="E92" i="1"/>
  <c r="C91" i="1"/>
  <c r="F93" i="1"/>
  <c r="F92" i="1"/>
  <c r="F9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93" i="1"/>
  <c r="I90" i="1"/>
  <c r="I92" i="1"/>
  <c r="D57" i="1"/>
  <c r="D58" i="1"/>
  <c r="D59" i="1"/>
  <c r="D60" i="1"/>
  <c r="D61" i="1"/>
  <c r="C57" i="1"/>
  <c r="C58" i="1"/>
  <c r="C59" i="1"/>
  <c r="C60" i="1"/>
  <c r="C61" i="1"/>
  <c r="C56" i="1"/>
  <c r="D56" i="1"/>
  <c r="B57" i="1"/>
  <c r="B58" i="1"/>
  <c r="B59" i="1"/>
  <c r="B60" i="1"/>
  <c r="B61" i="1"/>
  <c r="B56" i="1"/>
  <c r="D66" i="1"/>
  <c r="D67" i="1"/>
  <c r="D68" i="1"/>
  <c r="D69" i="1"/>
  <c r="D70" i="1"/>
  <c r="C66" i="1"/>
  <c r="C67" i="1"/>
  <c r="C68" i="1"/>
  <c r="C69" i="1"/>
  <c r="C70" i="1"/>
  <c r="C65" i="1"/>
  <c r="D65" i="1"/>
  <c r="B65" i="1"/>
  <c r="D75" i="1"/>
  <c r="D76" i="1"/>
  <c r="D77" i="1"/>
  <c r="D78" i="1"/>
  <c r="D79" i="1"/>
  <c r="C75" i="1"/>
  <c r="C76" i="1"/>
  <c r="C77" i="1"/>
  <c r="C78" i="1"/>
  <c r="C79" i="1"/>
  <c r="C74" i="1"/>
  <c r="D74" i="1"/>
  <c r="B75" i="1"/>
  <c r="B76" i="1"/>
  <c r="B77" i="1"/>
  <c r="B78" i="1"/>
  <c r="B79" i="1"/>
  <c r="B74" i="1"/>
  <c r="B66" i="1"/>
  <c r="B67" i="1"/>
  <c r="B68" i="1"/>
  <c r="B69" i="1"/>
  <c r="B70" i="1"/>
  <c r="C86" i="1"/>
  <c r="C85" i="1"/>
  <c r="C84" i="1"/>
  <c r="B86" i="1"/>
  <c r="B85" i="1"/>
  <c r="B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93" i="1" l="1"/>
  <c r="D92" i="1"/>
  <c r="B92" i="1"/>
  <c r="I91" i="1"/>
  <c r="B91" i="1"/>
  <c r="I89" i="1"/>
  <c r="D91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<sst xmlns="http://schemas.openxmlformats.org/spreadsheetml/2006/main" count="151" uniqueCount="91">
  <si>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</si>
  <si>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</si>
  <si>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</si>
  <si>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</si>
  <si>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</si>
  <si>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</si>
  <si>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</si>
  <si>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</si>
  <si>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</si>
  <si>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</si>
  <si>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</si>
  <si>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</si>
  <si>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</si>
  <si>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</si>
  <si>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</si>
  <si>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</si>
  <si>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</si>
  <si>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</si>
  <si>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</si>
  <si>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</si>
  <si>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</si>
  <si>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</si>
  <si>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</si>
  <si>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</si>
  <si>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</si>
  <si>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</si>
  <si>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</si>
  <si>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</si>
  <si>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</si>
  <si>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</si>
  <si>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</si>
  <si>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</si>
  <si>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</si>
  <si>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</si>
  <si>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</si>
  <si>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</si>
  <si>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</si>
  <si>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</si>
  <si>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</si>
  <si>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</si>
  <si>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</si>
  <si>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</si>
  <si>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</si>
  <si>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</si>
  <si>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</si>
  <si>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</si>
  <si>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</si>
  <si>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</si>
  <si>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</si>
  <si>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</si>
  <si>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</si>
  <si>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</si>
  <si>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</si>
  <si>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</si>
  <si>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</si>
  <si>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</si>
  <si>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</si>
  <si>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</si>
  <si>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</si>
  <si>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</si>
  <si>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</si>
  <si>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</si>
  <si>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</si>
  <si>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</si>
  <si>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</si>
  <si>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</si>
  <si>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</si>
  <si>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</si>
  <si>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</si>
  <si>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</si>
  <si>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</si>
  <si>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</si>
  <si>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</si>
  <si>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</si>
  <si>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</si>
  <si>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</si>
  <si>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</si>
  <si>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</si>
  <si>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</si>
  <si>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</si>
  <si>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</si>
  <si>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</si>
  <si>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</si>
  <si>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</si>
  <si>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</si>
  <si>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</si>
  <si>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</si>
  <si>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</si>
  <si>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</si>
  <si>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</si>
  <si>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test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</si>
</sst>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G92" sqref="G92"/>
    </sheetView>
  </sheetViews>
  <sheetFormatPr defaultRowHeight="15" x14ac:dyDescent="0.25"/>
  <cols>
    <col min="1" max="1" width="32.28515625" bestFit="1" customWidth="1"/>
    <col min="2" max="2" width="29.7109375" bestFit="1" customWidth="1"/>
    <col min="3" max="3" width="26.28515625" bestFit="1" customWidth="1"/>
    <col min="4" max="4" width="29.7109375" bestFit="1" customWidth="1"/>
    <col min="5" max="5" width="15.85546875" customWidth="1"/>
    <col min="6" max="6" width="29.7109375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 / B2, 0)</f>
        <v>-4.3170750765267295E-2</v>
      </c>
      <c r="F2" s="9">
        <f>_xlfn.RANK.EQ($E2, $E$2:$E$52) +COUNTIF(E$2:E2,E2) -1</f>
        <v>38</v>
      </c>
      <c r="G2">
        <v>382685200</v>
      </c>
      <c r="H2">
        <v>346340810.81999999</v>
      </c>
      <c r="I2">
        <f>H2-G2</f>
        <v>-36344389.180000007</v>
      </c>
      <c r="J2" s="5">
        <f>IFERROR(I2 / G2, 0)</f>
        <v>-9.4972027086493035E-2</v>
      </c>
      <c r="K2" s="10">
        <f>_xlfn.RANK.EQ($J2, $J$2:$J$52) +COUNTIF(J$2:J2,J2) -1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 s="10">
        <f>_xlfn.RANK.EQ($O2, $O$2:$O$52) +COUNTIF(O$2:O2,O2) -1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 / B3, 0)</f>
        <v>-2.3069981751824741E-2</v>
      </c>
      <c r="F3" s="9">
        <f>_xlfn.RANK.EQ($E3, $E$2:$E$52) +COUNTIF(E$2:E3,E3) -1</f>
        <v>30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IFERROR(I3 / G3, 0)</f>
        <v>-6.6804928315415249E-2</v>
      </c>
      <c r="K3" s="10">
        <f>_xlfn.RANK.EQ($J3, $J$2:$J$52) +COUNTIF(J$2:J3,J3) -1</f>
        <v>38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IFERROR(N3/L3, 0)</f>
        <v>-1.3540749922529313E-3</v>
      </c>
      <c r="P3" s="10">
        <f>_xlfn.RANK.EQ($O3, $O$2:$O$52) +COUNTIF(O$2:O3,O3) -1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>_xlfn.RANK.EQ($E4, $E$2:$E$52) +COUNTIF(E$2:E4,E4) -1</f>
        <v>10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 s="10">
        <f>_xlfn.RANK.EQ($J4, $J$2:$J$52) +COUNTIF(J$2:J4,J4) -1</f>
        <v>16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  <c r="P4" s="10">
        <f>_xlfn.RANK.EQ($O4, $O$2:$O$52) +COUNTIF(O$2:O4,O4) -1</f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>_xlfn.RANK.EQ($E5, $E$2:$E$52) +COUNTIF(E$2:E5,E5) -1</f>
        <v>48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 s="10">
        <f>_xlfn.RANK.EQ($J5, $J$2:$J$52) +COUNTIF(J$2:J5,J5) -1</f>
        <v>47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  <c r="P5" s="10">
        <f>_xlfn.RANK.EQ($O5, $O$2:$O$52) +COUNTIF(O$2:O5,O5) -1</f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>_xlfn.RANK.EQ($E6, $E$2:$E$52) +COUNTIF(E$2:E6,E6) -1</f>
        <v>41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 s="10">
        <f>_xlfn.RANK.EQ($J6, $J$2:$J$52) +COUNTIF(J$2:J6,J6) -1</f>
        <v>8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  <c r="P6" s="10">
        <f>_xlfn.RANK.EQ($O6, $O$2:$O$52) +COUNTIF(O$2:O6,O6) -1</f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>_xlfn.RANK.EQ($E7, $E$2:$E$52) +COUNTIF(E$2:E7,E7) -1</f>
        <v>50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 s="10">
        <f>_xlfn.RANK.EQ($J7, $J$2:$J$52) +COUNTIF(J$2:J7,J7) -1</f>
        <v>44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  <c r="P7" s="10">
        <f>_xlfn.RANK.EQ($O7, $O$2:$O$52) +COUNTIF(O$2:O7,O7) -1</f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>_xlfn.RANK.EQ($E8, $E$2:$E$52) +COUNTIF(E$2:E8,E8) -1</f>
        <v>51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 s="10">
        <f>_xlfn.RANK.EQ($J8, $J$2:$J$52) +COUNTIF(J$2:J8,J8) -1</f>
        <v>48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  <c r="P8" s="10">
        <f>_xlfn.RANK.EQ($O8, $O$2:$O$52) +COUNTIF(O$2:O8,O8) -1</f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>_xlfn.RANK.EQ($E9, $E$2:$E$52) +COUNTIF(E$2:E9,E9) -1</f>
        <v>36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 s="10">
        <f>_xlfn.RANK.EQ($J9, $J$2:$J$52) +COUNTIF(J$2:J9,J9) -1</f>
        <v>45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  <c r="P9" s="10">
        <f>_xlfn.RANK.EQ($O9, $O$2:$O$52) +COUNTIF(O$2:O9,O9) -1</f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>_xlfn.RANK.EQ($E10, $E$2:$E$52) +COUNTIF(E$2:E10,E10) -1</f>
        <v>46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 s="10">
        <f>_xlfn.RANK.EQ($J10, $J$2:$J$52) +COUNTIF(J$2:J10,J10) -1</f>
        <v>35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  <c r="P10" s="10">
        <f>_xlfn.RANK.EQ($O10, $O$2:$O$52) +COUNTIF(O$2:O10,O10) -1</f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 s="9">
        <f>_xlfn.RANK.EQ($E11, $E$2:$E$52) +COUNTIF(E$2:E11,E11) -1</f>
        <v>2</v>
      </c>
      <c r="G11">
        <v>0</v>
      </c>
      <c r="H11">
        <v>0</v>
      </c>
      <c r="I11">
        <f t="shared" si="2"/>
        <v>0</v>
      </c>
      <c r="J11" s="5">
        <f t="shared" si="3"/>
        <v>0</v>
      </c>
      <c r="K11" s="10">
        <f>_xlfn.RANK.EQ($J11, $J$2:$J$52) +COUNTIF(J$2:J11,J11) -1</f>
        <v>1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  <c r="P11" s="10">
        <f>_xlfn.RANK.EQ($O11, $O$2:$O$52) +COUNTIF(O$2:O11,O11) -1</f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>_xlfn.RANK.EQ($E12, $E$2:$E$52) +COUNTIF(E$2:E12,E12) -1</f>
        <v>39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 s="10">
        <f>_xlfn.RANK.EQ($J12, $J$2:$J$52) +COUNTIF(J$2:J12,J12) -1</f>
        <v>46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  <c r="P12" s="10">
        <f>_xlfn.RANK.EQ($O12, $O$2:$O$52) +COUNTIF(O$2:O12,O12) -1</f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>_xlfn.RANK.EQ($E13, $E$2:$E$52) +COUNTIF(E$2:E13,E13) -1</f>
        <v>19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 s="10">
        <f>_xlfn.RANK.EQ($J13, $J$2:$J$52) +COUNTIF(J$2:J13,J13) -1</f>
        <v>34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  <c r="P13" s="10">
        <f>_xlfn.RANK.EQ($O13, $O$2:$O$52) +COUNTIF(O$2:O13,O13) -1</f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>_xlfn.RANK.EQ($E14, $E$2:$E$52) +COUNTIF(E$2:E14,E14) -1</f>
        <v>22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 s="10">
        <f>_xlfn.RANK.EQ($J14, $J$2:$J$52) +COUNTIF(J$2:J14,J14) -1</f>
        <v>12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  <c r="P14" s="10">
        <f>_xlfn.RANK.EQ($O14, $O$2:$O$52) +COUNTIF(O$2:O14,O14) -1</f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>_xlfn.RANK.EQ($E15, $E$2:$E$52) +COUNTIF(E$2:E15,E15) -1</f>
        <v>1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 s="10">
        <f>_xlfn.RANK.EQ($J15, $J$2:$J$52) +COUNTIF(J$2:J15,J15) -1</f>
        <v>28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  <c r="P15" s="10">
        <f>_xlfn.RANK.EQ($O15, $O$2:$O$52) +COUNTIF(O$2:O15,O15) -1</f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>_xlfn.RANK.EQ($E16, $E$2:$E$52) +COUNTIF(E$2:E16,E16) -1</f>
        <v>15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 s="10">
        <f>_xlfn.RANK.EQ($J16, $J$2:$J$52) +COUNTIF(J$2:J16,J16) -1</f>
        <v>6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  <c r="P16" s="10">
        <f>_xlfn.RANK.EQ($O16, $O$2:$O$52) +COUNTIF(O$2:O16,O16) -1</f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>_xlfn.RANK.EQ($E17, $E$2:$E$52) +COUNTIF(E$2:E17,E17) -1</f>
        <v>31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 s="10">
        <f>_xlfn.RANK.EQ($J17, $J$2:$J$52) +COUNTIF(J$2:J17,J17) -1</f>
        <v>27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  <c r="P17" s="10">
        <f>_xlfn.RANK.EQ($O17, $O$2:$O$52) +COUNTIF(O$2:O17,O17) -1</f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>_xlfn.RANK.EQ($E18, $E$2:$E$52) +COUNTIF(E$2:E18,E18) -1</f>
        <v>40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 s="10">
        <f>_xlfn.RANK.EQ($J18, $J$2:$J$52) +COUNTIF(J$2:J18,J18) -1</f>
        <v>37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  <c r="P18" s="10">
        <f>_xlfn.RANK.EQ($O18, $O$2:$O$52) +COUNTIF(O$2:O18,O18) -1</f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>_xlfn.RANK.EQ($E19, $E$2:$E$52) +COUNTIF(E$2:E19,E19) -1</f>
        <v>37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 s="10">
        <f>_xlfn.RANK.EQ($J19, $J$2:$J$52) +COUNTIF(J$2:J19,J19) -1</f>
        <v>40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  <c r="P19" s="10">
        <f>_xlfn.RANK.EQ($O19, $O$2:$O$52) +COUNTIF(O$2:O19,O19) -1</f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>_xlfn.RANK.EQ($E20, $E$2:$E$52) +COUNTIF(E$2:E20,E20) -1</f>
        <v>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 s="10">
        <f>_xlfn.RANK.EQ($J20, $J$2:$J$52) +COUNTIF(J$2:J20,J20) -1</f>
        <v>5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  <c r="P20" s="10">
        <f>_xlfn.RANK.EQ($O20, $O$2:$O$52) +COUNTIF(O$2:O20,O20) -1</f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>_xlfn.RANK.EQ($E21, $E$2:$E$52) +COUNTIF(E$2:E21,E21) -1</f>
        <v>43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 s="10">
        <f>_xlfn.RANK.EQ($J21, $J$2:$J$52) +COUNTIF(J$2:J21,J21) -1</f>
        <v>41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  <c r="P21" s="10">
        <f>_xlfn.RANK.EQ($O21, $O$2:$O$52) +COUNTIF(O$2:O21,O21) -1</f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>_xlfn.RANK.EQ($E22, $E$2:$E$52) +COUNTIF(E$2:E22,E22) -1</f>
        <v>20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 s="10">
        <f>_xlfn.RANK.EQ($J22, $J$2:$J$52) +COUNTIF(J$2:J22,J22) -1</f>
        <v>14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  <c r="P22" s="10">
        <f>_xlfn.RANK.EQ($O22, $O$2:$O$52) +COUNTIF(O$2:O22,O22) -1</f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>_xlfn.RANK.EQ($E23, $E$2:$E$52) +COUNTIF(E$2:E23,E23) -1</f>
        <v>34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 s="10">
        <f>_xlfn.RANK.EQ($J23, $J$2:$J$52) +COUNTIF(J$2:J23,J23) -1</f>
        <v>26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  <c r="P23" s="10">
        <f>_xlfn.RANK.EQ($O23, $O$2:$O$52) +COUNTIF(O$2:O23,O23) -1</f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>_xlfn.RANK.EQ($E24, $E$2:$E$52) +COUNTIF(E$2:E24,E24) -1</f>
        <v>21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 s="10">
        <f>_xlfn.RANK.EQ($J24, $J$2:$J$52) +COUNTIF(J$2:J24,J24) -1</f>
        <v>24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  <c r="P24" s="10">
        <f>_xlfn.RANK.EQ($O24, $O$2:$O$52) +COUNTIF(O$2:O24,O24) -1</f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>_xlfn.RANK.EQ($E25, $E$2:$E$52) +COUNTIF(E$2:E25,E25) -1</f>
        <v>14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 s="10">
        <f>_xlfn.RANK.EQ($J25, $J$2:$J$52) +COUNTIF(J$2:J25,J25) -1</f>
        <v>15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  <c r="P25" s="10">
        <f>_xlfn.RANK.EQ($O25, $O$2:$O$52) +COUNTIF(O$2:O25,O25) -1</f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>_xlfn.RANK.EQ($E26, $E$2:$E$52) +COUNTIF(E$2:E26,E26) -1</f>
        <v>47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 s="10">
        <f>_xlfn.RANK.EQ($J26, $J$2:$J$52) +COUNTIF(J$2:J26,J26) -1</f>
        <v>36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  <c r="P26" s="10">
        <f>_xlfn.RANK.EQ($O26, $O$2:$O$52) +COUNTIF(O$2:O26,O26) -1</f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 s="9">
        <f>_xlfn.RANK.EQ($E27, $E$2:$E$52) +COUNTIF(E$2:E27,E27) -1</f>
        <v>3</v>
      </c>
      <c r="G27">
        <v>0</v>
      </c>
      <c r="H27">
        <v>0</v>
      </c>
      <c r="I27">
        <f t="shared" si="2"/>
        <v>0</v>
      </c>
      <c r="J27" s="5">
        <f t="shared" si="3"/>
        <v>0</v>
      </c>
      <c r="K27" s="10">
        <f>_xlfn.RANK.EQ($J27, $J$2:$J$52) +COUNTIF(J$2:J27,J27) -1</f>
        <v>2</v>
      </c>
      <c r="L27">
        <v>0</v>
      </c>
      <c r="M27">
        <v>0</v>
      </c>
      <c r="N27">
        <f t="shared" si="4"/>
        <v>0</v>
      </c>
      <c r="O27" s="5">
        <f t="shared" si="5"/>
        <v>0</v>
      </c>
      <c r="P27" s="10">
        <f>_xlfn.RANK.EQ($O27, $O$2:$O$52) +COUNTIF(O$2:O27,O27) -1</f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>_xlfn.RANK.EQ($E28, $E$2:$E$52) +COUNTIF(E$2:E28,E28) -1</f>
        <v>49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 s="10">
        <f>_xlfn.RANK.EQ($J28, $J$2:$J$52) +COUNTIF(J$2:J28,J28) -1</f>
        <v>50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  <c r="P28" s="10">
        <f>_xlfn.RANK.EQ($O28, $O$2:$O$52) +COUNTIF(O$2:O28,O28) -1</f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>_xlfn.RANK.EQ($E29, $E$2:$E$52) +COUNTIF(E$2:E29,E29) -1</f>
        <v>24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 s="10">
        <f>_xlfn.RANK.EQ($J29, $J$2:$J$52) +COUNTIF(J$2:J29,J29) -1</f>
        <v>25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  <c r="P29" s="10">
        <f>_xlfn.RANK.EQ($O29, $O$2:$O$52) +COUNTIF(O$2:O29,O29) -1</f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>_xlfn.RANK.EQ($E30, $E$2:$E$52) +COUNTIF(E$2:E30,E30) -1</f>
        <v>12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 s="10">
        <f>_xlfn.RANK.EQ($J30, $J$2:$J$52) +COUNTIF(J$2:J30,J30) -1</f>
        <v>10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  <c r="P30" s="10">
        <f>_xlfn.RANK.EQ($O30, $O$2:$O$52) +COUNTIF(O$2:O30,O30) -1</f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>_xlfn.RANK.EQ($E31, $E$2:$E$52) +COUNTIF(E$2:E31,E31) -1</f>
        <v>23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 s="10">
        <f>_xlfn.RANK.EQ($J31, $J$2:$J$52) +COUNTIF(J$2:J31,J31) -1</f>
        <v>20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  <c r="P31" s="10">
        <f>_xlfn.RANK.EQ($O31, $O$2:$O$52) +COUNTIF(O$2:O31,O31) -1</f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>_xlfn.RANK.EQ($E32, $E$2:$E$52) +COUNTIF(E$2:E32,E32) -1</f>
        <v>16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 s="10">
        <f>_xlfn.RANK.EQ($J32, $J$2:$J$52) +COUNTIF(J$2:J32,J32) -1</f>
        <v>17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  <c r="P32" s="10">
        <f>_xlfn.RANK.EQ($O32, $O$2:$O$52) +COUNTIF(O$2:O32,O32) -1</f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>_xlfn.RANK.EQ($E33, $E$2:$E$52) +COUNTIF(E$2:E33,E33) -1</f>
        <v>11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 s="10">
        <f>_xlfn.RANK.EQ($J33, $J$2:$J$52) +COUNTIF(J$2:J33,J33) -1</f>
        <v>9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  <c r="P33" s="10">
        <f>_xlfn.RANK.EQ($O33, $O$2:$O$52) +COUNTIF(O$2:O33,O33) -1</f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>_xlfn.RANK.EQ($E34, $E$2:$E$52) +COUNTIF(E$2:E34,E34) -1</f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 s="10">
        <f>_xlfn.RANK.EQ($J34, $J$2:$J$52) +COUNTIF(J$2:J34,J34) -1</f>
        <v>31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  <c r="P34" s="10">
        <f>_xlfn.RANK.EQ($O34, $O$2:$O$52) +COUNTIF(O$2:O34,O34) -1</f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 s="9">
        <f>_xlfn.RANK.EQ($E35, $E$2:$E$52) +COUNTIF(E$2:E35,E35) -1</f>
        <v>4</v>
      </c>
      <c r="G35">
        <v>0</v>
      </c>
      <c r="H35">
        <v>0</v>
      </c>
      <c r="I35">
        <f t="shared" si="2"/>
        <v>0</v>
      </c>
      <c r="J35" s="5">
        <f t="shared" si="3"/>
        <v>0</v>
      </c>
      <c r="K35" s="10">
        <f>_xlfn.RANK.EQ($J35, $J$2:$J$52) +COUNTIF(J$2:J35,J35) -1</f>
        <v>3</v>
      </c>
      <c r="L35">
        <v>0</v>
      </c>
      <c r="M35">
        <v>0</v>
      </c>
      <c r="N35">
        <f t="shared" si="4"/>
        <v>0</v>
      </c>
      <c r="O35" s="5">
        <f t="shared" si="5"/>
        <v>0</v>
      </c>
      <c r="P35" s="10">
        <f>_xlfn.RANK.EQ($O35, $O$2:$O$52) +COUNTIF(O$2:O35,O35) -1</f>
        <v>2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>_xlfn.RANK.EQ($E36, $E$2:$E$52) +COUNTIF(E$2:E36,E36) -1</f>
        <v>42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 s="10">
        <f>_xlfn.RANK.EQ($J36, $J$2:$J$52) +COUNTIF(J$2:J36,J36) -1</f>
        <v>51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  <c r="P36" s="10">
        <f>_xlfn.RANK.EQ($O36, $O$2:$O$52) +COUNTIF(O$2:O36,O36) -1</f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>_xlfn.RANK.EQ($E37, $E$2:$E$52) +COUNTIF(E$2:E37,E37) -1</f>
        <v>33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 s="10">
        <f>_xlfn.RANK.EQ($J37, $J$2:$J$52) +COUNTIF(J$2:J37,J37) -1</f>
        <v>32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  <c r="P37" s="10">
        <f>_xlfn.RANK.EQ($O37, $O$2:$O$52) +COUNTIF(O$2:O37,O37) -1</f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>_xlfn.RANK.EQ($E38, $E$2:$E$52) +COUNTIF(E$2:E38,E38) -1</f>
        <v>27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 s="10">
        <f>_xlfn.RANK.EQ($J38, $J$2:$J$52) +COUNTIF(J$2:J38,J38) -1</f>
        <v>33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  <c r="P38" s="10">
        <f>_xlfn.RANK.EQ($O38, $O$2:$O$52) +COUNTIF(O$2:O38,O38) -1</f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>_xlfn.RANK.EQ($E39, $E$2:$E$52) +COUNTIF(E$2:E39,E39) -1</f>
        <v>44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 s="10">
        <f>_xlfn.RANK.EQ($J39, $J$2:$J$52) +COUNTIF(J$2:J39,J39) -1</f>
        <v>49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  <c r="P39" s="10">
        <f>_xlfn.RANK.EQ($O39, $O$2:$O$52) +COUNTIF(O$2:O39,O39) -1</f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>_xlfn.RANK.EQ($E40, $E$2:$E$52) +COUNTIF(E$2:E40,E40) -1</f>
        <v>29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 s="10">
        <f>_xlfn.RANK.EQ($J40, $J$2:$J$52) +COUNTIF(J$2:J40,J40) -1</f>
        <v>30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  <c r="P40" s="10">
        <f>_xlfn.RANK.EQ($O40, $O$2:$O$52) +COUNTIF(O$2:O40,O40) -1</f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>_xlfn.RANK.EQ($E41, $E$2:$E$52) +COUNTIF(E$2:E41,E41) -1</f>
        <v>35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 s="10">
        <f>_xlfn.RANK.EQ($J41, $J$2:$J$52) +COUNTIF(J$2:J41,J41) -1</f>
        <v>18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  <c r="P41" s="10">
        <f>_xlfn.RANK.EQ($O41, $O$2:$O$52) +COUNTIF(O$2:O41,O41) -1</f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>_xlfn.RANK.EQ($E42, $E$2:$E$52) +COUNTIF(E$2:E42,E42) -1</f>
        <v>8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 s="10">
        <f>_xlfn.RANK.EQ($J42, $J$2:$J$52) +COUNTIF(J$2:J42,J42) -1</f>
        <v>13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  <c r="P42" s="10">
        <f>_xlfn.RANK.EQ($O42, $O$2:$O$52) +COUNTIF(O$2:O42,O42) -1</f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>_xlfn.RANK.EQ($E43, $E$2:$E$52) +COUNTIF(E$2:E43,E43) -1</f>
        <v>28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 s="10">
        <f>_xlfn.RANK.EQ($J43, $J$2:$J$52) +COUNTIF(J$2:J43,J43) -1</f>
        <v>29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  <c r="P43" s="10">
        <f>_xlfn.RANK.EQ($O43, $O$2:$O$52) +COUNTIF(O$2:O43,O43) -1</f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>_xlfn.RANK.EQ($E44, $E$2:$E$52) +COUNTIF(E$2:E44,E44) -1</f>
        <v>13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 s="10">
        <f>_xlfn.RANK.EQ($J44, $J$2:$J$52) +COUNTIF(J$2:J44,J44) -1</f>
        <v>11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  <c r="P44" s="10">
        <f>_xlfn.RANK.EQ($O44, $O$2:$O$52) +COUNTIF(O$2:O44,O44) -1</f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>_xlfn.RANK.EQ($E45, $E$2:$E$52) +COUNTIF(E$2:E45,E45) -1</f>
        <v>18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 s="10">
        <f>_xlfn.RANK.EQ($J45, $J$2:$J$52) +COUNTIF(J$2:J45,J45) -1</f>
        <v>22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  <c r="P45" s="10">
        <f>_xlfn.RANK.EQ($O45, $O$2:$O$52) +COUNTIF(O$2:O45,O45) -1</f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>_xlfn.RANK.EQ($E46, $E$2:$E$52) +COUNTIF(E$2:E46,E46) -1</f>
        <v>9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 s="10">
        <f>_xlfn.RANK.EQ($J46, $J$2:$J$52) +COUNTIF(J$2:J46,J46) -1</f>
        <v>19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  <c r="P46" s="10">
        <f>_xlfn.RANK.EQ($O46, $O$2:$O$52) +COUNTIF(O$2:O46,O46) -1</f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>_xlfn.RANK.EQ($E47, $E$2:$E$52) +COUNTIF(E$2:E47,E47) -1</f>
        <v>7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 s="10">
        <f>_xlfn.RANK.EQ($J47, $J$2:$J$52) +COUNTIF(J$2:J47,J47) -1</f>
        <v>7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  <c r="P47" s="10">
        <f>_xlfn.RANK.EQ($O47, $O$2:$O$52) +COUNTIF(O$2:O47,O47) -1</f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>_xlfn.RANK.EQ($E48, $E$2:$E$52) +COUNTIF(E$2:E48,E48) -1</f>
        <v>32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 s="10">
        <f>_xlfn.RANK.EQ($J48, $J$2:$J$52) +COUNTIF(J$2:J48,J48) -1</f>
        <v>23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  <c r="P48" s="10">
        <f>_xlfn.RANK.EQ($O48, $O$2:$O$52) +COUNTIF(O$2:O48,O48) -1</f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>_xlfn.RANK.EQ($E49, $E$2:$E$52) +COUNTIF(E$2:E49,E49) -1</f>
        <v>25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 s="10">
        <f>_xlfn.RANK.EQ($J49, $J$2:$J$52) +COUNTIF(J$2:J49,J49) -1</f>
        <v>39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 s="10">
        <f>_xlfn.RANK.EQ($O49, $O$2:$O$52) +COUNTIF(O$2:O49,O49) -1</f>
        <v>3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>_xlfn.RANK.EQ($E50, $E$2:$E$52) +COUNTIF(E$2:E50,E50) -1</f>
        <v>5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 s="10">
        <f>_xlfn.RANK.EQ($J50, $J$2:$J$52) +COUNTIF(J$2:J50,J50) -1</f>
        <v>4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  <c r="P50" s="10">
        <f>_xlfn.RANK.EQ($O50, $O$2:$O$52) +COUNTIF(O$2:O50,O50) -1</f>
        <v>4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>_xlfn.RANK.EQ($E51, $E$2:$E$52) +COUNTIF(E$2:E51,E51) -1</f>
        <v>17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 s="10">
        <f>_xlfn.RANK.EQ($J51, $J$2:$J$52) +COUNTIF(J$2:J51,J51) -1</f>
        <v>21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  <c r="P51" s="10">
        <f>_xlfn.RANK.EQ($O51, $O$2:$O$52) +COUNTIF(O$2:O51,O51) -1</f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>_xlfn.RANK.EQ($E52, $E$2:$E$52) +COUNTIF(E$2:E52,E52) -1</f>
        <v>45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 s="10">
        <f>_xlfn.RANK.EQ($J52, $J$2:$J$52) +COUNTIF(J$2:J52,J52) -1</f>
        <v>43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  <c r="P52" s="10">
        <f>_xlfn.RANK.EQ($O52, $O$2:$O$52) +COUNTIF(O$2:O52,O52) -1</f>
        <v>46</v>
      </c>
    </row>
    <row r="54" spans="1:16" x14ac:dyDescent="0.25">
      <c r="A54" s="2" t="s">
        <v>67</v>
      </c>
      <c r="F54" s="8"/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1"/>
      <c r="G55" s="1"/>
      <c r="H55" s="1"/>
      <c r="I55" s="1"/>
    </row>
    <row r="56" spans="1:16" x14ac:dyDescent="0.25">
      <c r="A56" t="s">
        <v>24</v>
      </c>
      <c r="B56">
        <f>VLOOKUP($A56, $A$2:$P$52, MATCH(B$55, $A$1:$P$1, 0), FALSE)</f>
        <v>-36209.630000000005</v>
      </c>
      <c r="C56">
        <f t="shared" ref="C56:D61" si="6">VLOOKUP($A56, $A$2:$P$52, MATCH(C$55, $A$1:$P$1, 0), FALSE)</f>
        <v>-27292.159999999974</v>
      </c>
      <c r="D56">
        <f t="shared" si="6"/>
        <v>-9181.0800000000163</v>
      </c>
    </row>
    <row r="57" spans="1:16" x14ac:dyDescent="0.25">
      <c r="A57" t="s">
        <v>25</v>
      </c>
      <c r="B57">
        <f t="shared" ref="B57:B61" si="7">VLOOKUP($A57, $A$2:$P$52, MATCH(B$55, $A$1:$P$1, 0), FALSE)</f>
        <v>0</v>
      </c>
      <c r="C57">
        <f t="shared" si="6"/>
        <v>0</v>
      </c>
      <c r="D57">
        <f t="shared" si="6"/>
        <v>-311228.08999999997</v>
      </c>
    </row>
    <row r="58" spans="1:16" x14ac:dyDescent="0.25">
      <c r="A58" t="s">
        <v>32</v>
      </c>
      <c r="B58">
        <f t="shared" si="7"/>
        <v>-149396.10000000987</v>
      </c>
      <c r="C58">
        <f t="shared" si="6"/>
        <v>-189254.06000000006</v>
      </c>
      <c r="D58">
        <f t="shared" si="6"/>
        <v>-374962.91000000015</v>
      </c>
    </row>
    <row r="59" spans="1:16" x14ac:dyDescent="0.25">
      <c r="A59" t="s">
        <v>38</v>
      </c>
      <c r="B59">
        <f t="shared" si="7"/>
        <v>-12230.810000000056</v>
      </c>
      <c r="C59">
        <f t="shared" si="6"/>
        <v>-45485.580000000075</v>
      </c>
      <c r="D59">
        <f t="shared" si="6"/>
        <v>-72.879999999888241</v>
      </c>
    </row>
    <row r="60" spans="1:16" x14ac:dyDescent="0.25">
      <c r="A60" t="s">
        <v>39</v>
      </c>
      <c r="B60">
        <f t="shared" si="7"/>
        <v>-4950.4699999999721</v>
      </c>
      <c r="C60">
        <f t="shared" si="6"/>
        <v>-8005.7900000010268</v>
      </c>
      <c r="D60">
        <f t="shared" si="6"/>
        <v>-1724.9000000000233</v>
      </c>
    </row>
    <row r="61" spans="1:16" x14ac:dyDescent="0.25">
      <c r="A61" t="s">
        <v>55</v>
      </c>
      <c r="B61">
        <f t="shared" si="7"/>
        <v>-184239.79000001028</v>
      </c>
      <c r="C61">
        <f t="shared" si="6"/>
        <v>-133456.33000001032</v>
      </c>
      <c r="D61">
        <f t="shared" si="6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VLOOKUP($A65, $A$2:$P$52, MATCH(B$64, $A$1:$P$1, 0), FALSE)</f>
        <v>-36209.630000000005</v>
      </c>
      <c r="C65">
        <f t="shared" ref="C65:D70" si="8">VLOOKUP($A65, $A$2:$P$52, MATCH(C$64, $A$1:$P$1, 0), FALSE)</f>
        <v>-27292.159999999974</v>
      </c>
      <c r="D65">
        <f t="shared" si="8"/>
        <v>-9181.0800000000163</v>
      </c>
    </row>
    <row r="66" spans="1:4" x14ac:dyDescent="0.25">
      <c r="A66" t="s">
        <v>25</v>
      </c>
      <c r="B66">
        <f t="shared" ref="B66:B70" si="9">VLOOKUP($A66, $A$2:$P$52, MATCH($B$64, $A$1:$P$1, 0), FALSE)</f>
        <v>0</v>
      </c>
      <c r="C66">
        <f t="shared" si="8"/>
        <v>0</v>
      </c>
      <c r="D66">
        <f t="shared" si="8"/>
        <v>-311228.08999999997</v>
      </c>
    </row>
    <row r="67" spans="1:4" x14ac:dyDescent="0.25">
      <c r="A67" t="s">
        <v>32</v>
      </c>
      <c r="B67">
        <f t="shared" si="9"/>
        <v>-149396.10000000987</v>
      </c>
      <c r="C67">
        <f t="shared" si="8"/>
        <v>-189254.06000000006</v>
      </c>
      <c r="D67">
        <f t="shared" si="8"/>
        <v>-374962.91000000015</v>
      </c>
    </row>
    <row r="68" spans="1:4" x14ac:dyDescent="0.25">
      <c r="A68" t="s">
        <v>38</v>
      </c>
      <c r="B68">
        <f t="shared" si="9"/>
        <v>-12230.810000000056</v>
      </c>
      <c r="C68">
        <f t="shared" si="8"/>
        <v>-45485.580000000075</v>
      </c>
      <c r="D68">
        <f t="shared" si="8"/>
        <v>-72.879999999888241</v>
      </c>
    </row>
    <row r="69" spans="1:4" x14ac:dyDescent="0.25">
      <c r="A69" t="s">
        <v>39</v>
      </c>
      <c r="B69">
        <f t="shared" si="9"/>
        <v>-4950.4699999999721</v>
      </c>
      <c r="C69">
        <f t="shared" si="8"/>
        <v>-8005.7900000010268</v>
      </c>
      <c r="D69">
        <f t="shared" si="8"/>
        <v>-1724.9000000000233</v>
      </c>
    </row>
    <row r="70" spans="1:4" x14ac:dyDescent="0.25">
      <c r="A70" t="s">
        <v>55</v>
      </c>
      <c r="B70">
        <f t="shared" si="9"/>
        <v>-184239.79000001028</v>
      </c>
      <c r="C70">
        <f t="shared" si="8"/>
        <v>-133456.33000001032</v>
      </c>
      <c r="D70">
        <f t="shared" si="8"/>
        <v>-82077.349999999627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VLOOKUP($A74, $A$2:$P$52, MATCH(B$73, $A$1:$P$1, 0), FALSE)</f>
        <v>-36209.630000000005</v>
      </c>
      <c r="C74">
        <f t="shared" ref="C74:D79" si="10">VLOOKUP($A74, $A$2:$P$52, MATCH(C$73, $A$1:$P$1, 0), FALSE)</f>
        <v>-27292.159999999974</v>
      </c>
      <c r="D74">
        <f t="shared" si="10"/>
        <v>-9181.0800000000163</v>
      </c>
    </row>
    <row r="75" spans="1:4" x14ac:dyDescent="0.25">
      <c r="A75" t="s">
        <v>25</v>
      </c>
      <c r="B75">
        <f t="shared" ref="B75:B79" si="11">VLOOKUP($A75, $A$2:$P$52, MATCH(B$73, $A$1:$P$1, 0), FALSE)</f>
        <v>0</v>
      </c>
      <c r="C75">
        <f t="shared" si="10"/>
        <v>0</v>
      </c>
      <c r="D75">
        <f t="shared" si="10"/>
        <v>-311228.08999999997</v>
      </c>
    </row>
    <row r="76" spans="1:4" x14ac:dyDescent="0.25">
      <c r="A76" t="s">
        <v>32</v>
      </c>
      <c r="B76">
        <f t="shared" si="11"/>
        <v>-149396.10000000987</v>
      </c>
      <c r="C76">
        <f t="shared" si="10"/>
        <v>-189254.06000000006</v>
      </c>
      <c r="D76">
        <f t="shared" si="10"/>
        <v>-374962.91000000015</v>
      </c>
    </row>
    <row r="77" spans="1:4" x14ac:dyDescent="0.25">
      <c r="A77" t="s">
        <v>38</v>
      </c>
      <c r="B77">
        <f t="shared" si="11"/>
        <v>-12230.810000000056</v>
      </c>
      <c r="C77">
        <f t="shared" si="10"/>
        <v>-45485.580000000075</v>
      </c>
      <c r="D77">
        <f t="shared" si="10"/>
        <v>-72.879999999888241</v>
      </c>
    </row>
    <row r="78" spans="1:4" x14ac:dyDescent="0.25">
      <c r="A78" t="s">
        <v>39</v>
      </c>
      <c r="B78">
        <f t="shared" si="11"/>
        <v>-4950.4699999999721</v>
      </c>
      <c r="C78">
        <f t="shared" si="10"/>
        <v>-8005.7900000010268</v>
      </c>
      <c r="D78">
        <f t="shared" si="10"/>
        <v>-1724.9000000000233</v>
      </c>
    </row>
    <row r="79" spans="1:4" x14ac:dyDescent="0.25">
      <c r="A79" t="s">
        <v>55</v>
      </c>
      <c r="B79">
        <f t="shared" si="11"/>
        <v>-184239.79000001028</v>
      </c>
      <c r="C79">
        <f t="shared" si="10"/>
        <v>-133456.33000001032</v>
      </c>
      <c r="D79">
        <f t="shared" si="10"/>
        <v>-82077.349999999627</v>
      </c>
    </row>
    <row r="81" spans="1:9" x14ac:dyDescent="0.25">
      <c r="A81" s="6" t="s">
        <v>70</v>
      </c>
    </row>
    <row r="82" spans="1:9" x14ac:dyDescent="0.25">
      <c r="A82" t="s">
        <v>0</v>
      </c>
    </row>
    <row r="83" spans="1:9" x14ac:dyDescent="0.25">
      <c r="B83" s="1" t="s">
        <v>71</v>
      </c>
      <c r="C83" s="1" t="s">
        <v>72</v>
      </c>
    </row>
    <row r="84" spans="1:9" x14ac:dyDescent="0.25">
      <c r="A84" t="s">
        <v>73</v>
      </c>
      <c r="B84">
        <f>INDEX($B$2:$B$52, MATCH($B$87, $A$2:$A$52))</f>
        <v>409300</v>
      </c>
      <c r="C84">
        <f>INDEX($C$2:$C$52, MATCH($B$87, $A$2:$A$52))</f>
        <v>385908.52</v>
      </c>
    </row>
    <row r="85" spans="1:9" x14ac:dyDescent="0.25">
      <c r="A85" t="s">
        <v>74</v>
      </c>
      <c r="B85">
        <f>INDEX($G$2:$G$52, MATCH($B$87, $A$2:$A$52))</f>
        <v>428500</v>
      </c>
      <c r="C85">
        <f>INDEX($H$2:$H$52, MATCH($B$87, $A$2:$A$52))</f>
        <v>427758.64</v>
      </c>
    </row>
    <row r="86" spans="1:9" x14ac:dyDescent="0.25">
      <c r="A86" t="s">
        <v>75</v>
      </c>
      <c r="B86">
        <f>INDEX($L$2:$L$52, MATCH($B$87, $A$2:$A$52))</f>
        <v>445200</v>
      </c>
      <c r="C86">
        <f>INDEX($M$2:$M$52, MATCH($B$87, $A$2:$A$52))</f>
        <v>445114.28999999899</v>
      </c>
    </row>
    <row r="87" spans="1:9" x14ac:dyDescent="0.25">
      <c r="B87" t="s">
        <v>20</v>
      </c>
    </row>
    <row r="88" spans="1:9" x14ac:dyDescent="0.25">
      <c r="A88" s="6" t="s">
        <v>76</v>
      </c>
      <c r="I88" s="6" t="s">
        <v>90</v>
      </c>
    </row>
    <row r="89" spans="1:9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  <c r="I89">
        <f>MATCH($B$89, $F$2:$F$52, 0)</f>
        <v>14</v>
      </c>
    </row>
    <row r="90" spans="1:9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  <c r="I90">
        <f>MATCH($A91&amp;"_rank", $A$1:$P$1, 0)</f>
        <v>6</v>
      </c>
    </row>
    <row r="91" spans="1:9" x14ac:dyDescent="0.25">
      <c r="A91" t="s">
        <v>73</v>
      </c>
      <c r="B91" t="str">
        <f>_xlfn.XLOOKUP($B$89, $F$2:$F$52, $A$2:$A$52)</f>
        <v>Debt Service</v>
      </c>
      <c r="C91" s="5">
        <f>_xlfn.XLOOKUP($B91, $A$2:$A$52, $E$2:$E$52)</f>
        <v>3.1837408866824991E-3</v>
      </c>
      <c r="D91" t="str">
        <f>_xlfn.XLOOKUP($D$89, $F$2:$F$52, $A$2:$A$52)</f>
        <v>Community Oversight Board</v>
      </c>
      <c r="E91" s="5">
        <f>_xlfn.XLOOKUP($D91, $A$2:$A$52, $E$2:$E$52)</f>
        <v>0</v>
      </c>
      <c r="F91" t="str">
        <f>_xlfn.XLOOKUP($F$89, $F$2:$F$52, $A$2:$A$52)</f>
        <v>Information Technology Service</v>
      </c>
      <c r="G91" s="5">
        <f>_xlfn.XLOOKUP($F91, $A$2:$A$52, $E$2:$E$52)</f>
        <v>0</v>
      </c>
      <c r="I91">
        <f>INDEX($A1:$P52, MATCH($B$89, $F$2:$F$52, 0), MATCH($A91&amp;"_rank", $A$1:$P$1, 0))</f>
        <v>22</v>
      </c>
    </row>
    <row r="92" spans="1:9" x14ac:dyDescent="0.25">
      <c r="A92" t="s">
        <v>74</v>
      </c>
      <c r="B92" t="str">
        <f>_xlfn.XLOOKUP($B$89, $K$2:$K$52, $A$2:$A$52)</f>
        <v>Community Oversight Board</v>
      </c>
      <c r="C92" s="5">
        <f>_xlfn.XLOOKUP($B92, $A$2:$A$52, $J$2:$J$52)</f>
        <v>0</v>
      </c>
      <c r="D92" t="str">
        <f>_xlfn.XLOOKUP($D$89, $K$2:$K$52, $A$2:$A$52)</f>
        <v>Information Technology Service</v>
      </c>
      <c r="E92" s="5">
        <f t="shared" ref="E92:E93" si="12">_xlfn.XLOOKUP($D92, $A$2:$A$52, $J$2:$J$52)</f>
        <v>0</v>
      </c>
      <c r="F92" t="str">
        <f>_xlfn.XLOOKUP($F$89, $K$2:$K$52, $A$2:$A$52)</f>
        <v>Medical Examiner</v>
      </c>
      <c r="G92" s="5">
        <f>_xlfn.XLOOKUP($F92, $A$2:$A$52, $J$2:$J$52)</f>
        <v>0</v>
      </c>
      <c r="I92">
        <f>MATCH($A91&amp;"_rank", $A$1:$P$1, 0)</f>
        <v>6</v>
      </c>
    </row>
    <row r="93" spans="1:9" x14ac:dyDescent="0.25">
      <c r="A93" t="s">
        <v>75</v>
      </c>
      <c r="B93" t="str">
        <f>_xlfn.XLOOKUP($B$89, $P$2:$P$52, $A$2:$A$52)</f>
        <v>Information Technology Service</v>
      </c>
      <c r="C93" s="5">
        <f>_xlfn.XLOOKUP($B93, $A$2:$A$52, $O$2:$O$52)</f>
        <v>0</v>
      </c>
      <c r="D93" t="str">
        <f>_xlfn.XLOOKUP($D$89, $P$2:$P$52, $A$2:$A$52)</f>
        <v>Medical Examiner</v>
      </c>
      <c r="E93" s="5">
        <f>_xlfn.XLOOKUP($D93, $A$2:$A$52, $O$2:$O$52)</f>
        <v>0</v>
      </c>
      <c r="F93" t="str">
        <f>_xlfn.XLOOKUP($F$89, $P$2:$P$52, $A$2:$A$52)</f>
        <v>Soil and Water Conservation</v>
      </c>
      <c r="G93" s="5">
        <f t="shared" ref="G92:G93" si="13">_xlfn.XLOOKUP($F93, $A$2:$A$52, $O$2:$O$52)</f>
        <v>0</v>
      </c>
    </row>
    <row r="95" spans="1:9" x14ac:dyDescent="0.25">
      <c r="A95" s="6" t="s">
        <v>79</v>
      </c>
    </row>
    <row r="96" spans="1:9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Consolidate/>
  <dataValidations disablePrompts="1"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2020-02-26T17:00:38Z</dcterms:created>
  <dcterms:modified xsi:type="dcterms:W3CDTF">2023-01-25T03:21:37Z</dcterms:modified>
  <cp:category/>
  <cp:contentStatus/>
</cp:coreProperties>
</file>