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OneDrive\Documents\Nashville Software School - DA9\Excel\lookups_exercise-CameronMatlock\"/>
    </mc:Choice>
  </mc:AlternateContent>
  <xr:revisionPtr revIDLastSave="0" documentId="13_ncr:1_{29BA7A1E-64F8-4C2B-A3E7-47EAC7205D6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F100" i="1"/>
  <c r="F99" i="1"/>
  <c r="D93" i="1"/>
  <c r="D100" i="1"/>
  <c r="D99" i="1"/>
  <c r="C99" i="1"/>
  <c r="C100" i="1"/>
  <c r="B100" i="1"/>
  <c r="B99" i="1"/>
  <c r="G93" i="1"/>
  <c r="G92" i="1"/>
  <c r="F93" i="1"/>
  <c r="F92" i="1"/>
  <c r="D92" i="1"/>
  <c r="C93" i="1"/>
  <c r="C92" i="1"/>
  <c r="B93" i="1"/>
  <c r="B92" i="1"/>
  <c r="C74" i="1"/>
  <c r="D74" i="1"/>
  <c r="C75" i="1"/>
  <c r="D75" i="1"/>
  <c r="C76" i="1"/>
  <c r="D76" i="1"/>
  <c r="C77" i="1"/>
  <c r="D77" i="1"/>
  <c r="C78" i="1"/>
  <c r="D78" i="1"/>
  <c r="C79" i="1"/>
  <c r="D79" i="1"/>
  <c r="B75" i="1"/>
  <c r="B76" i="1"/>
  <c r="B77" i="1"/>
  <c r="B78" i="1"/>
  <c r="B79" i="1"/>
  <c r="B74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C65" i="1"/>
  <c r="D65" i="1"/>
  <c r="B65" i="1"/>
  <c r="B57" i="1"/>
  <c r="B58" i="1"/>
  <c r="B59" i="1"/>
  <c r="B60" i="1"/>
  <c r="B61" i="1"/>
  <c r="C57" i="1"/>
  <c r="D57" i="1"/>
  <c r="C58" i="1"/>
  <c r="D58" i="1"/>
  <c r="C59" i="1"/>
  <c r="D59" i="1"/>
  <c r="C60" i="1"/>
  <c r="D60" i="1"/>
  <c r="C61" i="1"/>
  <c r="D61" i="1"/>
  <c r="C56" i="1"/>
  <c r="D56" i="1"/>
  <c r="B56" i="1"/>
  <c r="C86" i="1"/>
  <c r="C85" i="1"/>
  <c r="C84" i="1"/>
  <c r="B86" i="1"/>
  <c r="B85" i="1"/>
  <c r="B8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30" i="1"/>
  <c r="F33" i="1"/>
  <c r="F35" i="1"/>
  <c r="F24" i="1"/>
  <c r="F4" i="1"/>
  <c r="G98" i="1" s="1"/>
  <c r="F13" i="1"/>
  <c r="F9" i="1"/>
  <c r="F25" i="1"/>
  <c r="F20" i="1"/>
  <c r="F50" i="1"/>
  <c r="F40" i="1"/>
  <c r="F38" i="1"/>
  <c r="F46" i="1"/>
  <c r="F12" i="1"/>
  <c r="F8" i="1"/>
  <c r="F32" i="1"/>
  <c r="F43" i="1"/>
  <c r="F10" i="1"/>
  <c r="F48" i="1"/>
  <c r="F11" i="1"/>
  <c r="F28" i="1"/>
  <c r="F45" i="1"/>
  <c r="F44" i="1"/>
  <c r="F7" i="1"/>
  <c r="G91" i="1" s="1"/>
  <c r="F22" i="1"/>
  <c r="F47" i="1"/>
  <c r="F41" i="1"/>
  <c r="F52" i="1"/>
  <c r="F3" i="1"/>
  <c r="F49" i="1"/>
  <c r="F6" i="1"/>
  <c r="F21" i="1"/>
  <c r="F15" i="1"/>
  <c r="F23" i="1"/>
  <c r="F19" i="1"/>
  <c r="F29" i="1"/>
  <c r="F36" i="1"/>
  <c r="F26" i="1"/>
  <c r="F42" i="1"/>
  <c r="F34" i="1"/>
  <c r="F27" i="1"/>
  <c r="F18" i="1"/>
  <c r="F37" i="1"/>
  <c r="F5" i="1"/>
  <c r="F17" i="1"/>
  <c r="F51" i="1"/>
  <c r="F14" i="1"/>
  <c r="F16" i="1"/>
  <c r="F31" i="1"/>
  <c r="F39" i="1"/>
  <c r="C91" i="1"/>
  <c r="F2" i="1"/>
  <c r="F91" i="1" l="1"/>
  <c r="F98" i="1"/>
  <c r="B91" i="1"/>
  <c r="D98" i="1"/>
  <c r="C98" i="1"/>
  <c r="B98" i="1"/>
  <c r="D9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<sst xmlns="http://schemas.openxmlformats.org/spreadsheetml/2006/main" count="150" uniqueCount="90">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</sst>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D-49DD-97FA-98B89CAF313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D-49DD-97FA-98B89CAF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5868528"/>
        <c:axId val="935866608"/>
      </c:barChart>
      <c:catAx>
        <c:axId val="9358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66608"/>
        <c:crosses val="autoZero"/>
        <c:auto val="1"/>
        <c:lblAlgn val="ctr"/>
        <c:lblOffset val="100"/>
        <c:noMultiLvlLbl val="0"/>
      </c:catAx>
      <c:valAx>
        <c:axId val="9358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75</xdr:row>
      <xdr:rowOff>28575</xdr:rowOff>
    </xdr:from>
    <xdr:to>
      <xdr:col>7</xdr:col>
      <xdr:colOff>476250</xdr:colOff>
      <xdr:row>87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D481F-81EE-1666-139C-19552E101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D91" sqref="D9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RANK(E2,E:E,0)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RANK(J2,J:J,0)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RANK(O2,O:O,0)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RANK(E3,E:E,0)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RANK(J3,J:J,0)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RANK(O3,O:O,0)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INDEX($A$2:$P$52,MATCH($A56,$A$2:$A$52,0),MATCH(B$55,$A$1:$P$1,0))</f>
        <v>36209.630000000005</v>
      </c>
      <c r="C56">
        <f t="shared" ref="C56:D61" si="9">INDEX($A$2:$P$52,MATCH($A56,$A$2:$A$52,0),MATCH(C$55,$A$1:$P$1,0))</f>
        <v>27292.159999999974</v>
      </c>
      <c r="D56">
        <f t="shared" si="9"/>
        <v>9181.0800000000163</v>
      </c>
    </row>
    <row r="57" spans="1:16" x14ac:dyDescent="0.25">
      <c r="A57" t="s">
        <v>25</v>
      </c>
      <c r="B57">
        <f t="shared" ref="B57:B61" si="10">INDEX($A$2:$P$52,MATCH($A57,$A$2:$A$52,0),MATCH(B$55,$A$1:$P$1,0))</f>
        <v>0</v>
      </c>
      <c r="C57">
        <f t="shared" si="9"/>
        <v>0</v>
      </c>
      <c r="D57">
        <f t="shared" si="9"/>
        <v>311228.08999999997</v>
      </c>
    </row>
    <row r="58" spans="1:16" x14ac:dyDescent="0.25">
      <c r="A58" t="s">
        <v>32</v>
      </c>
      <c r="B58">
        <f t="shared" si="10"/>
        <v>149396.10000000987</v>
      </c>
      <c r="C58">
        <f t="shared" si="9"/>
        <v>189254.06000000006</v>
      </c>
      <c r="D58">
        <f t="shared" si="9"/>
        <v>374962.91000000015</v>
      </c>
    </row>
    <row r="59" spans="1:16" x14ac:dyDescent="0.25">
      <c r="A59" t="s">
        <v>38</v>
      </c>
      <c r="B59">
        <f t="shared" si="10"/>
        <v>12230.810000000056</v>
      </c>
      <c r="C59">
        <f t="shared" si="9"/>
        <v>45485.580000000075</v>
      </c>
      <c r="D59">
        <f t="shared" si="9"/>
        <v>72.879999999888241</v>
      </c>
    </row>
    <row r="60" spans="1:16" x14ac:dyDescent="0.25">
      <c r="A60" t="s">
        <v>39</v>
      </c>
      <c r="B60">
        <f t="shared" si="10"/>
        <v>4950.4699999999721</v>
      </c>
      <c r="C60">
        <f t="shared" si="9"/>
        <v>8005.7900000010268</v>
      </c>
      <c r="D60">
        <f t="shared" si="9"/>
        <v>1724.9000000000233</v>
      </c>
    </row>
    <row r="61" spans="1:16" x14ac:dyDescent="0.25">
      <c r="A61" t="s">
        <v>55</v>
      </c>
      <c r="B61">
        <f t="shared" si="10"/>
        <v>184239.79000001028</v>
      </c>
      <c r="C61">
        <f t="shared" si="9"/>
        <v>133456.33000001032</v>
      </c>
      <c r="D61">
        <f t="shared" si="9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INDEX($A$2:$P$52,MATCH($A65,$A$2:$A$52,0),MATCH(B$64,$A$1:$P$1,0))</f>
        <v>36209.630000000005</v>
      </c>
      <c r="C65">
        <f t="shared" ref="C65:D70" si="11">INDEX($A$2:$P$52,MATCH($A65,$A$2:$A$52,0),MATCH(C$64,$A$1:$P$1,0))</f>
        <v>27292.159999999974</v>
      </c>
      <c r="D65">
        <f t="shared" si="11"/>
        <v>9181.0800000000163</v>
      </c>
    </row>
    <row r="66" spans="1:4" x14ac:dyDescent="0.25">
      <c r="A66" t="s">
        <v>25</v>
      </c>
      <c r="B66">
        <f t="shared" ref="B66:B70" si="12">INDEX($A$2:$P$52,MATCH($A66,$A$2:$A$52,0),MATCH(B$64,$A$1:$P$1,0))</f>
        <v>0</v>
      </c>
      <c r="C66">
        <f t="shared" si="11"/>
        <v>0</v>
      </c>
      <c r="D66">
        <f t="shared" si="11"/>
        <v>311228.08999999997</v>
      </c>
    </row>
    <row r="67" spans="1:4" x14ac:dyDescent="0.25">
      <c r="A67" t="s">
        <v>32</v>
      </c>
      <c r="B67">
        <f t="shared" si="12"/>
        <v>149396.10000000987</v>
      </c>
      <c r="C67">
        <f t="shared" si="11"/>
        <v>189254.06000000006</v>
      </c>
      <c r="D67">
        <f t="shared" si="11"/>
        <v>374962.91000000015</v>
      </c>
    </row>
    <row r="68" spans="1:4" x14ac:dyDescent="0.25">
      <c r="A68" t="s">
        <v>38</v>
      </c>
      <c r="B68">
        <f t="shared" si="12"/>
        <v>12230.810000000056</v>
      </c>
      <c r="C68">
        <f t="shared" si="11"/>
        <v>45485.580000000075</v>
      </c>
      <c r="D68">
        <f t="shared" si="11"/>
        <v>72.879999999888241</v>
      </c>
    </row>
    <row r="69" spans="1:4" x14ac:dyDescent="0.25">
      <c r="A69" t="s">
        <v>39</v>
      </c>
      <c r="B69">
        <f t="shared" si="12"/>
        <v>4950.4699999999721</v>
      </c>
      <c r="C69">
        <f t="shared" si="11"/>
        <v>8005.7900000010268</v>
      </c>
      <c r="D69">
        <f t="shared" si="11"/>
        <v>1724.9000000000233</v>
      </c>
    </row>
    <row r="70" spans="1:4" x14ac:dyDescent="0.25">
      <c r="A70" t="s">
        <v>55</v>
      </c>
      <c r="B70">
        <f t="shared" si="12"/>
        <v>184239.79000001028</v>
      </c>
      <c r="C70">
        <f t="shared" si="11"/>
        <v>133456.33000001032</v>
      </c>
      <c r="D70">
        <f t="shared" si="11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INDEX($A$2:$P$52,MATCH($A74,$A$2:$A$52,0),MATCH(B$73,$A$1:$P$1,0))</f>
        <v>36209.630000000005</v>
      </c>
      <c r="C74">
        <f t="shared" ref="C74:D74" si="13">INDEX($A$2:$P$52,MATCH($A74,$A$2:$A$52,0),MATCH(C$73,$A$1:$P$1,0))</f>
        <v>27292.159999999974</v>
      </c>
      <c r="D74">
        <f t="shared" si="13"/>
        <v>9181.0800000000163</v>
      </c>
    </row>
    <row r="75" spans="1:4" x14ac:dyDescent="0.25">
      <c r="A75" t="s">
        <v>25</v>
      </c>
      <c r="B75">
        <f t="shared" ref="B75:D79" si="14">INDEX($A$2:$P$52,MATCH($A75,$A$2:$A$52,0),MATCH(B$73,$A$1:$P$1,0))</f>
        <v>0</v>
      </c>
      <c r="C75">
        <f t="shared" si="14"/>
        <v>0</v>
      </c>
      <c r="D75">
        <f t="shared" si="14"/>
        <v>311228.08999999997</v>
      </c>
    </row>
    <row r="76" spans="1:4" x14ac:dyDescent="0.25">
      <c r="A76" t="s">
        <v>32</v>
      </c>
      <c r="B76">
        <f t="shared" si="14"/>
        <v>149396.10000000987</v>
      </c>
      <c r="C76">
        <f t="shared" si="14"/>
        <v>189254.06000000006</v>
      </c>
      <c r="D76">
        <f t="shared" si="14"/>
        <v>374962.91000000015</v>
      </c>
    </row>
    <row r="77" spans="1:4" x14ac:dyDescent="0.25">
      <c r="A77" t="s">
        <v>38</v>
      </c>
      <c r="B77">
        <f t="shared" si="14"/>
        <v>12230.810000000056</v>
      </c>
      <c r="C77">
        <f t="shared" si="14"/>
        <v>45485.580000000075</v>
      </c>
      <c r="D77">
        <f t="shared" si="14"/>
        <v>72.879999999888241</v>
      </c>
    </row>
    <row r="78" spans="1:4" x14ac:dyDescent="0.25">
      <c r="A78" t="s">
        <v>39</v>
      </c>
      <c r="B78">
        <f t="shared" si="14"/>
        <v>4950.4699999999721</v>
      </c>
      <c r="C78">
        <f t="shared" si="14"/>
        <v>8005.7900000010268</v>
      </c>
      <c r="D78">
        <f t="shared" si="14"/>
        <v>1724.9000000000233</v>
      </c>
    </row>
    <row r="79" spans="1:4" x14ac:dyDescent="0.25">
      <c r="A79" t="s">
        <v>55</v>
      </c>
      <c r="B79">
        <f t="shared" si="14"/>
        <v>184239.79000001028</v>
      </c>
      <c r="C79">
        <f t="shared" si="14"/>
        <v>133456.33000001032</v>
      </c>
      <c r="D79">
        <f t="shared" si="14"/>
        <v>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INDEX(B2:B52,MATCH(B87,A2:A52,0))</f>
        <v>356640100</v>
      </c>
      <c r="C84" s="6">
        <f>INDEX(C2:C52,MATCH(B87,A2:A52,0))</f>
        <v>341243679.13</v>
      </c>
    </row>
    <row r="85" spans="1:7" x14ac:dyDescent="0.25">
      <c r="A85" t="s">
        <v>74</v>
      </c>
      <c r="B85" s="6">
        <f>INDEX(G2:G52,MATCH(B87,A2:A52,0))</f>
        <v>382685200</v>
      </c>
      <c r="C85" s="6">
        <f>INDEX(H2:H52,MATCH(B87,A2:A52,0))</f>
        <v>346340810.81999999</v>
      </c>
    </row>
    <row r="86" spans="1:7" x14ac:dyDescent="0.25">
      <c r="A86" t="s">
        <v>75</v>
      </c>
      <c r="B86" s="6">
        <f>INDEX(L2:L52,MATCH(B87,A2:A52,0))</f>
        <v>376548600</v>
      </c>
      <c r="C86" s="6">
        <f>INDEX(M2:M52,MATCH(B87,A2:A52,0))</f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_xlfn.XLOOKUP(1,F2:F52,A2:A52)</f>
        <v>Clerk and Master - Chancery</v>
      </c>
      <c r="C91" s="5">
        <f>_xlfn.XLOOKUP(1,F2:F52,E2:E52)</f>
        <v>0.15235918433091292</v>
      </c>
      <c r="D91" t="str">
        <f>_xlfn.XLOOKUP(2,F2:F52,A2:A52)</f>
        <v>Circuit Court Clerk</v>
      </c>
      <c r="E91" s="5"/>
      <c r="F91" t="str">
        <f>_xlfn.XLOOKUP(3,F2:F52,A2:A52)</f>
        <v>Internal Audit</v>
      </c>
      <c r="G91" s="5">
        <f>_xlfn.XLOOKUP(3,F2:F52,E2:E52)</f>
        <v>9.5782760864849215E-2</v>
      </c>
    </row>
    <row r="92" spans="1:7" x14ac:dyDescent="0.25">
      <c r="A92" t="s">
        <v>74</v>
      </c>
      <c r="B92" t="str">
        <f>_xlfn.XLOOKUP(1,K2:K52,A2:A52)</f>
        <v>Metropolitan Clerk</v>
      </c>
      <c r="C92" s="5">
        <f>_xlfn.XLOOKUP(1,K2:K52,J2:J52)</f>
        <v>0.17551246244575608</v>
      </c>
      <c r="D92" t="str">
        <f>_xlfn.XLOOKUP(2,K2:K52,A2:A52)</f>
        <v>Internal Audit</v>
      </c>
      <c r="E92" s="5"/>
      <c r="F92" t="str">
        <f>_xlfn.XLOOKUP(3,K2:K52,A2:A52)</f>
        <v>Office of Family Safety</v>
      </c>
      <c r="G92" s="5">
        <f>_xlfn.XLOOKUP(3,K2:K52,J2:J52)</f>
        <v>0.13918241656366656</v>
      </c>
    </row>
    <row r="93" spans="1:7" x14ac:dyDescent="0.25">
      <c r="A93" t="s">
        <v>75</v>
      </c>
      <c r="B93" t="str">
        <f>_xlfn.XLOOKUP(1,P2:P52,A2:A52)</f>
        <v>Community Oversight Board</v>
      </c>
      <c r="C93" s="5">
        <f>_xlfn.XLOOKUP(1,P2:P52,O2:O52)</f>
        <v>0.82994157333333329</v>
      </c>
      <c r="D93" t="str">
        <f>_xlfn.XLOOKUP(2,P2:P52,A2:A52)</f>
        <v>Clerk and Master - Chancery</v>
      </c>
      <c r="E93" s="5"/>
      <c r="F93" t="str">
        <f>_xlfn.XLOOKUP(3,P2:P52,A2:A52)</f>
        <v>Election Commission</v>
      </c>
      <c r="G93" s="5">
        <f>_xlfn.XLOOKUP(3,P2:P52,O2:O52)</f>
        <v>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INDEX(A2:A52,MATCH(1,F2:F52,0))</f>
        <v>Clerk and Master - Chancery</v>
      </c>
      <c r="C98" s="5">
        <f>INDEX(E2:E52,MATCH(1,F2:F52,0))</f>
        <v>0.15235918433091292</v>
      </c>
      <c r="D98" t="str">
        <f>INDEX(A2:A52,MATCH(2,F2:F52,0))</f>
        <v>Circuit Court Clerk</v>
      </c>
      <c r="E98" s="4"/>
      <c r="F98" t="str">
        <f>INDEX(A2:A52,MATCH(3,F2:F52,0))</f>
        <v>Internal Audit</v>
      </c>
      <c r="G98" s="5">
        <f>INDEX(E2:E52,MATCH(3,F2:F52,0))</f>
        <v>9.5782760864849215E-2</v>
      </c>
      <c r="I98" s="4"/>
    </row>
    <row r="99" spans="1:9" x14ac:dyDescent="0.25">
      <c r="A99" t="s">
        <v>74</v>
      </c>
      <c r="B99" t="str">
        <f>INDEX(A2:A52,MATCH(1,K2:K52,0))</f>
        <v>Metropolitan Clerk</v>
      </c>
      <c r="C99" s="5">
        <f>INDEX(J2:J52,MATCH(1,K2:K52,0))</f>
        <v>0.17551246244575608</v>
      </c>
      <c r="D99" t="str">
        <f>INDEX(A2:A52,MATCH(2,K2:K52,0))</f>
        <v>Internal Audit</v>
      </c>
      <c r="E99" s="4"/>
      <c r="F99" t="str">
        <f>INDEX(A2:A52,MATCH(3,K2:K52,0))</f>
        <v>Office of Family Safety</v>
      </c>
      <c r="G99" s="5">
        <f>INDEX(J2:J52,MATCH(3,K2:K52,0))</f>
        <v>0.13918241656366656</v>
      </c>
      <c r="I99" s="4"/>
    </row>
    <row r="100" spans="1:9" x14ac:dyDescent="0.25">
      <c r="A100" t="s">
        <v>75</v>
      </c>
      <c r="B100" t="str">
        <f>INDEX(A2:A52,MATCH(1,P2:P52,0))</f>
        <v>Community Oversight Board</v>
      </c>
      <c r="C100" s="5">
        <f>INDEX(O2:O52,MATCH(1,P2:P52,0))</f>
        <v>0.82994157333333329</v>
      </c>
      <c r="D100" t="str">
        <f>INDEX(A2:A52,MATCH(2,P2:P52,0))</f>
        <v>Clerk and Master - Chancery</v>
      </c>
      <c r="E100" s="4"/>
      <c r="F100" t="str">
        <f>INDEX(A2:A52,MATCH(3,P2:P52,0))</f>
        <v>Election Commission</v>
      </c>
      <c r="G100" s="5">
        <f>INDEX(O2:O52,MATCH(3,P2:P52,0))</f>
        <v>0.12882667147667154</v>
      </c>
      <c r="I100" s="4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404E2822-6352-4068-AB22-C94A962503B7}">
      <formula1>A2:A52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cameron matlock</cp:lastModifiedBy>
  <cp:revision/>
  <dcterms:created xsi:type="dcterms:W3CDTF">2020-02-26T17:00:38Z</dcterms:created>
  <dcterms:modified xsi:type="dcterms:W3CDTF">2023-05-24T02:21:47Z</dcterms:modified>
  <cp:category/>
  <cp:contentStatus/>
</cp:coreProperties>
</file>