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f\Documents\New NSS\DA9 Excel\lookups_exercise-NashvilleNorris\"/>
    </mc:Choice>
  </mc:AlternateContent>
  <xr:revisionPtr revIDLastSave="0" documentId="13_ncr:1_{2B589FF1-8474-44A2-B98A-E3834922D48D}" xr6:coauthVersionLast="47" xr6:coauthVersionMax="47" xr10:uidLastSave="{00000000-0000-0000-0000-000000000000}"/>
  <bookViews>
    <workbookView xWindow="300" yWindow="1215" windowWidth="28335" windowHeight="1387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C86" i="1"/>
  <c r="B86" i="1"/>
  <c r="B85" i="1"/>
  <c r="C85" i="1"/>
  <c r="C84" i="1"/>
  <c r="B74" i="1"/>
  <c r="D75" i="1"/>
  <c r="D76" i="1"/>
  <c r="D77" i="1"/>
  <c r="D78" i="1"/>
  <c r="D79" i="1"/>
  <c r="D74" i="1"/>
  <c r="C75" i="1"/>
  <c r="C76" i="1"/>
  <c r="C77" i="1"/>
  <c r="C78" i="1"/>
  <c r="C79" i="1"/>
  <c r="C74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B69" i="1"/>
  <c r="D57" i="1"/>
  <c r="D58" i="1"/>
  <c r="D59" i="1"/>
  <c r="D60" i="1"/>
  <c r="D61" i="1"/>
  <c r="D56" i="1"/>
  <c r="C57" i="1"/>
  <c r="C58" i="1"/>
  <c r="C59" i="1"/>
  <c r="C60" i="1"/>
  <c r="C61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7" i="1"/>
  <c r="E34" i="1"/>
  <c r="E49" i="1"/>
  <c r="E2" i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9" i="1"/>
  <c r="E9" i="1" s="1"/>
  <c r="D10" i="1"/>
  <c r="B65" i="1" s="1"/>
  <c r="D11" i="1"/>
  <c r="B7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B7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77" i="1" s="1"/>
  <c r="D25" i="1"/>
  <c r="B60" i="1" s="1"/>
  <c r="D3" i="1"/>
  <c r="E3" i="1" s="1"/>
  <c r="D4" i="1"/>
  <c r="E4" i="1" s="1"/>
  <c r="D5" i="1"/>
  <c r="E5" i="1" s="1"/>
  <c r="D6" i="1"/>
  <c r="E6" i="1" s="1"/>
  <c r="D7" i="1"/>
  <c r="D8" i="1"/>
  <c r="E8" i="1" s="1"/>
  <c r="D2" i="1"/>
  <c r="B68" i="1" l="1"/>
  <c r="B61" i="1"/>
  <c r="B67" i="1"/>
  <c r="E25" i="1"/>
  <c r="E24" i="1"/>
  <c r="E10" i="1"/>
  <c r="E18" i="1"/>
  <c r="B59" i="1"/>
  <c r="B78" i="1"/>
  <c r="B56" i="1"/>
  <c r="E41" i="1"/>
  <c r="B58" i="1"/>
  <c r="B57" i="1"/>
  <c r="E11" i="1"/>
  <c r="F45" i="1" s="1"/>
  <c r="B66" i="1"/>
  <c r="P2" i="1"/>
  <c r="F21" i="1" l="1"/>
  <c r="F9" i="1"/>
  <c r="F48" i="1"/>
  <c r="F35" i="1"/>
  <c r="F46" i="1"/>
  <c r="F16" i="1"/>
  <c r="F31" i="1"/>
  <c r="F32" i="1"/>
  <c r="F33" i="1"/>
  <c r="F25" i="1"/>
  <c r="F36" i="1"/>
  <c r="F14" i="1"/>
  <c r="F3" i="1"/>
  <c r="F51" i="1"/>
  <c r="F19" i="1"/>
  <c r="F43" i="1"/>
  <c r="F26" i="1"/>
  <c r="F17" i="1"/>
  <c r="F37" i="1"/>
  <c r="F27" i="1"/>
  <c r="F11" i="1"/>
  <c r="F24" i="1"/>
  <c r="F15" i="1"/>
  <c r="F4" i="1"/>
  <c r="F28" i="1"/>
  <c r="F38" i="1"/>
  <c r="F2" i="1"/>
  <c r="F10" i="1"/>
  <c r="F41" i="1"/>
  <c r="F12" i="1"/>
  <c r="F8" i="1"/>
  <c r="F13" i="1"/>
  <c r="F49" i="1"/>
  <c r="F50" i="1"/>
  <c r="F39" i="1"/>
  <c r="F47" i="1"/>
  <c r="F18" i="1"/>
  <c r="F40" i="1"/>
  <c r="F44" i="1"/>
  <c r="F6" i="1"/>
  <c r="F7" i="1"/>
  <c r="F30" i="1"/>
  <c r="F22" i="1"/>
  <c r="F23" i="1"/>
  <c r="F42" i="1"/>
  <c r="F34" i="1"/>
  <c r="F52" i="1"/>
  <c r="F5" i="1"/>
  <c r="F20" i="1"/>
  <c r="F29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<sst xmlns="http://schemas.openxmlformats.org/spreadsheetml/2006/main" count="150" uniqueCount="90">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</sst>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metro_budget!$B$87</c:f>
          <c:strCache>
            <c:ptCount val="1"/>
            <c:pt idx="0">
              <c:v>Circuit Court Clerk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3329000</c:v>
                </c:pt>
                <c:pt idx="1">
                  <c:v>3390900</c:v>
                </c:pt>
                <c:pt idx="2">
                  <c:v>3345200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C-4BB9-B782-90E31E98A08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2946071.21</c:v>
                </c:pt>
                <c:pt idx="1">
                  <c:v>3051483.41</c:v>
                </c:pt>
                <c:pt idx="2">
                  <c:v>2946440.08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C-4BB9-B782-90E31E98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282719"/>
        <c:axId val="1553280799"/>
      </c:barChart>
      <c:catAx>
        <c:axId val="15532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80799"/>
        <c:crosses val="autoZero"/>
        <c:auto val="1"/>
        <c:lblAlgn val="ctr"/>
        <c:lblOffset val="100"/>
        <c:noMultiLvlLbl val="0"/>
      </c:catAx>
      <c:valAx>
        <c:axId val="15532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301625</xdr:colOff>
      <xdr:row>75</xdr:row>
      <xdr:rowOff>6350</xdr:rowOff>
    </xdr:from>
    <xdr:to>
      <xdr:col>7</xdr:col>
      <xdr:colOff>228600</xdr:colOff>
      <xdr:row>86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C7C22-4D50-39E4-7819-1CDE21F9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zoomScale="150" zoomScaleNormal="150" workbookViewId="0">
      <selection activeCell="E2" sqref="E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 t="shared" ref="D2:D33" si="0">C2-B2</f>
        <v>-15396420.870000005</v>
      </c>
      <c r="E2" s="5">
        <f>IFERROR(D2/C2,0)</f>
        <v>-4.5118552552396413E-2</v>
      </c>
      <c r="F2">
        <f t="shared" ref="F2:F33" si="1">RANK(E2,$E$2:$E$52,1)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IFERROR(I2/H2,0)</f>
        <v>-0.10493822282725118</v>
      </c>
      <c r="K2">
        <f>RANK(J2,$J$2:$J$52,1)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IFERROR(N2/M2,0)</f>
        <v>-5.9865847129256501E-2</v>
      </c>
      <c r="P2">
        <f>RANK(O2,$O$2:$O$52,1)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si="0"/>
        <v>-7585.4099999999744</v>
      </c>
      <c r="E3" s="5">
        <f t="shared" ref="E3:E52" si="2">IFERROR(D3/C3,0)</f>
        <v>-2.3614774160787572E-2</v>
      </c>
      <c r="F3">
        <f t="shared" si="1"/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IFERROR(I3/H3,0)</f>
        <v>-7.1587313673678488E-2</v>
      </c>
      <c r="K3">
        <f t="shared" ref="K3:K52" si="5">RANK(J3,$J$2:$J$52,1)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IFERROR(N3/M3,0)</f>
        <v>-1.3559109974262671E-3</v>
      </c>
      <c r="P3">
        <f t="shared" ref="P3:P52" si="8">RANK(O3,$O$2:$O$52,1)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2"/>
        <v>-4.9571938826780369E-3</v>
      </c>
      <c r="F4">
        <f t="shared" si="1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-1.7440707697694863E-2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-2.7326062602179901E-2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2"/>
        <v>-0.10408662796074925</v>
      </c>
      <c r="F5">
        <f t="shared" si="1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-0.13498695580457107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-3.4982765601595231E-2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2"/>
        <v>-6.0614054335986108E-2</v>
      </c>
      <c r="F6">
        <f t="shared" si="1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-1.7331268866947632E-3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-1.9255728680607105E-4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2"/>
        <v>-0.12997947527548054</v>
      </c>
      <c r="F7">
        <f t="shared" si="1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-0.11123002959403271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-0.13533617150632837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2"/>
        <v>-0.17974498338738901</v>
      </c>
      <c r="F8">
        <f t="shared" si="1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-0.14942778736004425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-0.18057733573186341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2"/>
        <v>-4.4296041483789649E-2</v>
      </c>
      <c r="F9">
        <f t="shared" si="1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-0.11528186307014912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-7.9741085042259116E-2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2"/>
        <v>-8.8947400057633408E-2</v>
      </c>
      <c r="F10">
        <f t="shared" si="1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-5.8328067339072524E-2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-1.9194473846027283E-2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2"/>
        <v>0</v>
      </c>
      <c r="F11">
        <f t="shared" si="1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-4.8803319517950765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2"/>
        <v>-5.2698794104010328E-2</v>
      </c>
      <c r="F12">
        <f t="shared" si="1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-0.11766445318188171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-7.0015312120868103E-2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2"/>
        <v>-1.308175643402067E-2</v>
      </c>
      <c r="F13">
        <f t="shared" si="1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-5.3243850088734883E-2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-2.4818211822499901E-2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2"/>
        <v>-1.3826514521668838E-2</v>
      </c>
      <c r="F14">
        <f t="shared" si="1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-1.1626592968636483E-2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-4.200107930875762E-2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2"/>
        <v>3.173636849285945E-3</v>
      </c>
      <c r="F15">
        <f t="shared" si="1"/>
        <v>51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-4.6607825420280143E-2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-2.4410772108697416E-2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2"/>
        <v>-1.1992299628906885E-2</v>
      </c>
      <c r="F16">
        <f t="shared" si="1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-2.7697842991158804E-4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-1.4465141914533183E-5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2"/>
        <v>-2.9178332498198175E-2</v>
      </c>
      <c r="F17">
        <f t="shared" si="1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-4.5370836152683523E-2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-6.7317657897727201E-2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2"/>
        <v>-5.7123801176609125E-2</v>
      </c>
      <c r="F18">
        <f t="shared" si="1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-7.0835350460006705E-2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-0.14787719878320607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2"/>
        <v>-4.4479191210760792E-2</v>
      </c>
      <c r="F19">
        <f t="shared" si="1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-8.0250917955821899E-2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-6.5742752529225235E-2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2"/>
        <v>-1.237969145816416E-5</v>
      </c>
      <c r="F20">
        <f t="shared" si="1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-7.4147890262190919E-5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-8.9158518313793741E-7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2"/>
        <v>-8.5838183495867346E-2</v>
      </c>
      <c r="F21">
        <f t="shared" si="1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-8.1276787064492179E-2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-3.793309454084768E-2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2"/>
        <v>-1.3464383431954106E-2</v>
      </c>
      <c r="F22">
        <f t="shared" si="1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-1.6004272606362537E-2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-6.2443573197307203E-5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2"/>
        <v>-4.1222097478569475E-2</v>
      </c>
      <c r="F23">
        <f t="shared" si="1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-4.4271622872473403E-2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-2.6581238479758625E-2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2"/>
        <v>-1.3515167295364007E-2</v>
      </c>
      <c r="F24">
        <f t="shared" si="1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-4.2620844647132936E-2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-6.5508515423775231E-5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2"/>
        <v>-1.0331785152747561E-2</v>
      </c>
      <c r="F25">
        <f t="shared" si="1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-1.6101937309368593E-2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-3.4862304105441511E-3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2"/>
        <v>-9.3261899836535073E-2</v>
      </c>
      <c r="F26">
        <f t="shared" si="1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-6.2446392671501351E-2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-6.1256670279183835E-2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2"/>
        <v>0</v>
      </c>
      <c r="F27">
        <f t="shared" si="1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2"/>
        <v>-0.10592892583696122</v>
      </c>
      <c r="F28">
        <f t="shared" si="1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-0.20631975443303782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-9.5181484254198451E-2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2"/>
        <v>-1.5022591899611784E-2</v>
      </c>
      <c r="F29">
        <f t="shared" si="1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-4.2860872747024777E-2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-1.2225485977540432E-5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2"/>
        <v>-8.454008551485875E-3</v>
      </c>
      <c r="F30">
        <f t="shared" si="1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-3.971909919295742E-3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-2.7514707280809998E-3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2"/>
        <v>-1.4230190697391801E-2</v>
      </c>
      <c r="F31">
        <f t="shared" si="1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-3.4392662500786743E-2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-3.847507116360397E-2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2"/>
        <v>-1.2447990154890821E-2</v>
      </c>
      <c r="F32">
        <f t="shared" si="1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-1.8161839587761623E-2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-2.8363413322250185E-2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2"/>
        <v>-8.0614605229348581E-3</v>
      </c>
      <c r="F33">
        <f t="shared" si="1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-2.6635660489465278E-3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-5.5446806934487392E-3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ref="D34:D52" si="9">C34-B34</f>
        <v>-79341.779999999795</v>
      </c>
      <c r="E34" s="5">
        <f t="shared" si="2"/>
        <v>-1.9304765584697302E-2</v>
      </c>
      <c r="F34">
        <f t="shared" ref="F34:F52" si="10">RANK(E34,$E$2:$E$52,1)</f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-5.1481972192227006E-2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-2.7376814190035178E-2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9"/>
        <v>0</v>
      </c>
      <c r="E35" s="5">
        <f t="shared" si="2"/>
        <v>0</v>
      </c>
      <c r="F35">
        <f t="shared" si="10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9"/>
        <v>-62776.72000000102</v>
      </c>
      <c r="E36" s="5">
        <f t="shared" si="2"/>
        <v>-8.5361344557927391E-2</v>
      </c>
      <c r="F36">
        <f t="shared" si="10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-0.21287460931962104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-0.13006011500365766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9"/>
        <v>-82352.260000010021</v>
      </c>
      <c r="E37" s="5">
        <f t="shared" si="2"/>
        <v>-4.1064276249856521E-2</v>
      </c>
      <c r="F37">
        <f t="shared" si="10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-5.2033857953182258E-2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-8.9239827069555508E-2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9"/>
        <v>-16630.180000000051</v>
      </c>
      <c r="E38" s="5">
        <f t="shared" si="2"/>
        <v>-1.9829233869414847E-2</v>
      </c>
      <c r="F38">
        <f t="shared" si="10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-5.2223687891129834E-2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-1.7583446079218231E-4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9"/>
        <v>-70791.13</v>
      </c>
      <c r="E39" s="5">
        <f t="shared" si="2"/>
        <v>-8.7062302001452777E-2</v>
      </c>
      <c r="F39">
        <f t="shared" si="10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-0.16168630757756886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-4.7032329234195536E-2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9"/>
        <v>-816758.14000009745</v>
      </c>
      <c r="E40" s="5">
        <f t="shared" si="2"/>
        <v>-2.1742447906733384E-2</v>
      </c>
      <c r="F40">
        <f t="shared" si="10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-4.9078567313795014E-2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-1.5412619944909845E-2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9"/>
        <v>-184239.79000001028</v>
      </c>
      <c r="E41" s="5">
        <f t="shared" si="2"/>
        <v>-4.1786635070699275E-2</v>
      </c>
      <c r="F41">
        <f t="shared" si="10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-2.6927997186112485E-2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-1.7397294491347533E-2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9"/>
        <v>-41624.320001006126</v>
      </c>
      <c r="E42" s="5">
        <f t="shared" si="2"/>
        <v>-2.207581547652165E-4</v>
      </c>
      <c r="F42">
        <f t="shared" si="10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-1.2072202931945403E-2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-1.8129119102578695E-7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9"/>
        <v>-166754.16999999993</v>
      </c>
      <c r="E43" s="5">
        <f t="shared" si="2"/>
        <v>-2.0926287045185434E-2</v>
      </c>
      <c r="F43">
        <f t="shared" si="10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-4.764477918386123E-2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-4.2512350753316649E-2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9"/>
        <v>-294095.62000000104</v>
      </c>
      <c r="E44" s="5">
        <f t="shared" si="2"/>
        <v>-9.8725902010485707E-3</v>
      </c>
      <c r="F44">
        <f t="shared" si="10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-8.0207454096728314E-3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-1.8780683691209917E-6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9"/>
        <v>-712015.95000009984</v>
      </c>
      <c r="E45" s="5">
        <f t="shared" si="2"/>
        <v>-1.3043073369966466E-2</v>
      </c>
      <c r="F45">
        <f t="shared" si="10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-4.0246320962372462E-2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-1.1565088346037651E-2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9"/>
        <v>-777.57000000000698</v>
      </c>
      <c r="E46" s="5">
        <f t="shared" si="2"/>
        <v>-3.0100754316998604E-3</v>
      </c>
      <c r="F46">
        <f t="shared" si="10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-3.3399350458007716E-2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-4.846589537888768E-2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9"/>
        <v>-12273.280000001192</v>
      </c>
      <c r="E47" s="5">
        <f t="shared" si="2"/>
        <v>-1.7438980340993323E-4</v>
      </c>
      <c r="F47">
        <f t="shared" si="10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-3.330268730789944E-4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-2.9274586623690628E-4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9"/>
        <v>-209747.43000000995</v>
      </c>
      <c r="E48" s="5">
        <f t="shared" si="2"/>
        <v>-3.2133614317697297E-2</v>
      </c>
      <c r="F48">
        <f t="shared" si="10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-4.2274540964939038E-2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-5.9202125115912531E-2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9"/>
        <v>-1700.570000000007</v>
      </c>
      <c r="E49" s="5">
        <f t="shared" si="2"/>
        <v>-1.8790947081103241E-2</v>
      </c>
      <c r="F49">
        <f t="shared" si="10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-7.4718268785991485E-2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9"/>
        <v>0</v>
      </c>
      <c r="E50" s="5">
        <f t="shared" si="2"/>
        <v>0</v>
      </c>
      <c r="F50">
        <f t="shared" si="10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9"/>
        <v>-110074.66000000946</v>
      </c>
      <c r="E51" s="5">
        <f t="shared" si="2"/>
        <v>-1.295083556790318E-2</v>
      </c>
      <c r="F51">
        <f t="shared" si="10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-3.796233476981066E-2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-1.1224639284424102E-2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9"/>
        <v>-196315.20000000019</v>
      </c>
      <c r="E52" s="5">
        <f t="shared" si="2"/>
        <v>-8.706990884047304E-2</v>
      </c>
      <c r="F52">
        <f t="shared" si="10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-0.10705766018222174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-0.12872432962861594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9">
        <f>VLOOKUP(A56, $A$2:$D$52,4)</f>
        <v>-36209.630000000005</v>
      </c>
      <c r="C56" s="9">
        <f>VLOOKUP(A56, $A$2:$I$52,9)</f>
        <v>-27292.159999999974</v>
      </c>
      <c r="D56" s="9">
        <f>VLOOKUP(A56, $A$2:$N$52,14)</f>
        <v>-9181.0800000000163</v>
      </c>
    </row>
    <row r="57" spans="1:16" x14ac:dyDescent="0.25">
      <c r="A57" t="s">
        <v>25</v>
      </c>
      <c r="B57" s="9">
        <f t="shared" ref="B57:B61" si="11">VLOOKUP(A57, $A$2:$D$52,4)</f>
        <v>0</v>
      </c>
      <c r="C57" s="9">
        <f t="shared" ref="C57:C61" si="12">VLOOKUP(A57, $A$2:$I$52,9)</f>
        <v>0</v>
      </c>
      <c r="D57" s="9">
        <f t="shared" ref="D57:D61" si="13">VLOOKUP(A57, $A$2:$N$52,14)</f>
        <v>-311228.08999999997</v>
      </c>
    </row>
    <row r="58" spans="1:16" x14ac:dyDescent="0.25">
      <c r="A58" t="s">
        <v>32</v>
      </c>
      <c r="B58" s="9">
        <f t="shared" si="11"/>
        <v>-149396.10000000987</v>
      </c>
      <c r="C58" s="9">
        <f t="shared" si="12"/>
        <v>-189254.06000000006</v>
      </c>
      <c r="D58" s="9">
        <f t="shared" si="13"/>
        <v>-374962.91000000015</v>
      </c>
    </row>
    <row r="59" spans="1:16" x14ac:dyDescent="0.25">
      <c r="A59" t="s">
        <v>38</v>
      </c>
      <c r="B59" s="9">
        <f t="shared" si="11"/>
        <v>-12230.810000000056</v>
      </c>
      <c r="C59" s="9">
        <f t="shared" si="12"/>
        <v>-45485.580000000075</v>
      </c>
      <c r="D59" s="9">
        <f t="shared" si="13"/>
        <v>-72.879999999888241</v>
      </c>
    </row>
    <row r="60" spans="1:16" x14ac:dyDescent="0.25">
      <c r="A60" t="s">
        <v>39</v>
      </c>
      <c r="B60" s="9">
        <f t="shared" si="11"/>
        <v>-4950.4699999999721</v>
      </c>
      <c r="C60" s="9">
        <f t="shared" si="12"/>
        <v>-8005.7900000010268</v>
      </c>
      <c r="D60" s="9">
        <f t="shared" si="13"/>
        <v>-1724.9000000000233</v>
      </c>
    </row>
    <row r="61" spans="1:16" x14ac:dyDescent="0.25">
      <c r="A61" t="s">
        <v>55</v>
      </c>
      <c r="B61" s="9">
        <f t="shared" si="11"/>
        <v>-184239.79000001028</v>
      </c>
      <c r="C61" s="9">
        <f t="shared" si="12"/>
        <v>-133456.33000001032</v>
      </c>
      <c r="D61" s="9">
        <f t="shared" si="13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 s="9">
        <f>_xlfn.XLOOKUP(A65,$A$2:$A$52,$D$2:$D$52)</f>
        <v>-36209.630000000005</v>
      </c>
      <c r="C65" s="9">
        <f>_xlfn.XLOOKUP(A65,$A$2:$A$52,$I$2:$I$52)</f>
        <v>-27292.159999999974</v>
      </c>
      <c r="D65" s="9">
        <f>_xlfn.XLOOKUP(A65,$A$2:$A$52,$N$2:$N$52)</f>
        <v>-9181.0800000000163</v>
      </c>
    </row>
    <row r="66" spans="1:4" x14ac:dyDescent="0.25">
      <c r="A66" t="s">
        <v>25</v>
      </c>
      <c r="B66" s="9">
        <f t="shared" ref="B66:B70" si="14">_xlfn.XLOOKUP(A66,$A$2:$A$52,$D$2:$D$52)</f>
        <v>0</v>
      </c>
      <c r="C66" s="9">
        <f t="shared" ref="C66:C70" si="15">_xlfn.XLOOKUP(A66,$A$2:$A$52,$I$2:$I$52)</f>
        <v>0</v>
      </c>
      <c r="D66" s="9">
        <f t="shared" ref="D66:D70" si="16">_xlfn.XLOOKUP(A66,$A$2:$A$52,$N$2:$N$52)</f>
        <v>-311228.08999999997</v>
      </c>
    </row>
    <row r="67" spans="1:4" x14ac:dyDescent="0.25">
      <c r="A67" t="s">
        <v>32</v>
      </c>
      <c r="B67" s="9">
        <f t="shared" si="14"/>
        <v>-149396.10000000987</v>
      </c>
      <c r="C67" s="9">
        <f t="shared" si="15"/>
        <v>-189254.06000000006</v>
      </c>
      <c r="D67" s="9">
        <f t="shared" si="16"/>
        <v>-374962.91000000015</v>
      </c>
    </row>
    <row r="68" spans="1:4" x14ac:dyDescent="0.25">
      <c r="A68" t="s">
        <v>38</v>
      </c>
      <c r="B68" s="9">
        <f t="shared" si="14"/>
        <v>-12230.810000000056</v>
      </c>
      <c r="C68" s="9">
        <f t="shared" si="15"/>
        <v>-45485.580000000075</v>
      </c>
      <c r="D68" s="9">
        <f t="shared" si="16"/>
        <v>-72.879999999888241</v>
      </c>
    </row>
    <row r="69" spans="1:4" x14ac:dyDescent="0.25">
      <c r="A69" t="s">
        <v>39</v>
      </c>
      <c r="B69" s="9">
        <f t="shared" si="14"/>
        <v>-4950.4699999999721</v>
      </c>
      <c r="C69" s="9">
        <f t="shared" si="15"/>
        <v>-8005.7900000010268</v>
      </c>
      <c r="D69" s="9">
        <f t="shared" si="16"/>
        <v>-1724.9000000000233</v>
      </c>
    </row>
    <row r="70" spans="1:4" x14ac:dyDescent="0.25">
      <c r="A70" t="s">
        <v>55</v>
      </c>
      <c r="B70" s="9">
        <f t="shared" si="14"/>
        <v>-184239.79000001028</v>
      </c>
      <c r="C70" s="9">
        <f t="shared" si="15"/>
        <v>-133456.33000001032</v>
      </c>
      <c r="D70" s="9">
        <f t="shared" si="16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s="9">
        <f>INDEX($D$2:$D$52,MATCH(A74,$A$2:$A$52,0))</f>
        <v>-36209.630000000005</v>
      </c>
      <c r="C74" s="9">
        <f>INDEX($I$2:$I$52,MATCH(A74,$A$2:$A$52,0))</f>
        <v>-27292.159999999974</v>
      </c>
      <c r="D74" s="9">
        <f>INDEX($N$2:$N$52,MATCH(A74,$A$2:$A$52,0))</f>
        <v>-9181.0800000000163</v>
      </c>
    </row>
    <row r="75" spans="1:4" x14ac:dyDescent="0.25">
      <c r="A75" t="s">
        <v>25</v>
      </c>
      <c r="B75" s="9">
        <f>INDEX($D$2:$D$52,MATCH(A75,$A$2:$A$52,0))</f>
        <v>0</v>
      </c>
      <c r="C75" s="9">
        <f t="shared" ref="C75:C79" si="17">INDEX($I$2:$I$52,MATCH(A75,$A$2:$A$52,0))</f>
        <v>0</v>
      </c>
      <c r="D75" s="9">
        <f t="shared" ref="D75:D79" si="18">INDEX($N$2:$N$52,MATCH(A75,$A$2:$A$52,0))</f>
        <v>-311228.08999999997</v>
      </c>
    </row>
    <row r="76" spans="1:4" x14ac:dyDescent="0.25">
      <c r="A76" t="s">
        <v>32</v>
      </c>
      <c r="B76" s="9">
        <f t="shared" ref="B76:B79" si="19">INDEX($D$2:$D$52,MATCH(A76,$A$2:$A$52,0))</f>
        <v>-149396.10000000987</v>
      </c>
      <c r="C76" s="9">
        <f t="shared" si="17"/>
        <v>-189254.06000000006</v>
      </c>
      <c r="D76" s="9">
        <f t="shared" si="18"/>
        <v>-374962.91000000015</v>
      </c>
    </row>
    <row r="77" spans="1:4" x14ac:dyDescent="0.25">
      <c r="A77" t="s">
        <v>38</v>
      </c>
      <c r="B77" s="9">
        <f t="shared" si="19"/>
        <v>-12230.810000000056</v>
      </c>
      <c r="C77" s="9">
        <f t="shared" si="17"/>
        <v>-45485.580000000075</v>
      </c>
      <c r="D77" s="9">
        <f t="shared" si="18"/>
        <v>-72.879999999888241</v>
      </c>
    </row>
    <row r="78" spans="1:4" x14ac:dyDescent="0.25">
      <c r="A78" t="s">
        <v>39</v>
      </c>
      <c r="B78" s="9">
        <f t="shared" si="19"/>
        <v>-4950.4699999999721</v>
      </c>
      <c r="C78" s="9">
        <f t="shared" si="17"/>
        <v>-8005.7900000010268</v>
      </c>
      <c r="D78" s="9">
        <f t="shared" si="18"/>
        <v>-1724.9000000000233</v>
      </c>
    </row>
    <row r="79" spans="1:4" x14ac:dyDescent="0.25">
      <c r="A79" t="s">
        <v>55</v>
      </c>
      <c r="B79" s="9">
        <f t="shared" si="19"/>
        <v>-184239.79000001028</v>
      </c>
      <c r="C79" s="9">
        <f t="shared" si="17"/>
        <v>-133456.33000001032</v>
      </c>
      <c r="D79" s="9">
        <f t="shared" si="18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INDEX($B$2:$B$52,MATCH($B$87,$A$2:$A$52,0))</f>
        <v>3329000</v>
      </c>
      <c r="C84" s="6">
        <f>INDEX($C$2:$C$52,MATCH(B87,$A$2:$A$52,0))</f>
        <v>2946071.21</v>
      </c>
    </row>
    <row r="85" spans="1:7" x14ac:dyDescent="0.25">
      <c r="A85" t="s">
        <v>74</v>
      </c>
      <c r="B85" s="6">
        <f>INDEX($G$2:$G$52,MATCH($B$87,$A$2:$A$52,0))</f>
        <v>3390900</v>
      </c>
      <c r="C85" s="6">
        <f>INDEX($H$2:$H$52,MATCH(B87,$A$2:$A$52,0))</f>
        <v>3051483.41</v>
      </c>
    </row>
    <row r="86" spans="1:7" x14ac:dyDescent="0.25">
      <c r="A86" t="s">
        <v>75</v>
      </c>
      <c r="B86" s="6">
        <f>INDEX($L$2:$L$52,MATCH($B$87,$A$2:$A$52,0))</f>
        <v>3345200</v>
      </c>
      <c r="C86" s="6">
        <f>INDEX($M$2:$M$52,MATCH($B$87,$A$2:$A$52,0))</f>
        <v>2946440.08</v>
      </c>
    </row>
    <row r="87" spans="1:7" x14ac:dyDescent="0.25">
      <c r="B87" t="s">
        <v>21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promptTitle="Department" prompt="Please select a department from the drop down list" sqref="B87" xr:uid="{93F9E62D-756F-48FD-B780-1A292B7CE224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Todd Norris</cp:lastModifiedBy>
  <cp:revision/>
  <dcterms:created xsi:type="dcterms:W3CDTF">2020-02-26T17:00:38Z</dcterms:created>
  <dcterms:modified xsi:type="dcterms:W3CDTF">2023-05-25T23:35:29Z</dcterms:modified>
  <cp:category/>
  <cp:contentStatus/>
</cp:coreProperties>
</file>