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SS\Excel Projects\lookups_exercise-SpotMcCormick\"/>
    </mc:Choice>
  </mc:AlternateContent>
  <xr:revisionPtr revIDLastSave="0" documentId="13_ncr:1_{CA46B383-DF9D-43DF-811D-AA11BFEA75E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chart.v1.0" hidden="1">metro_budget!$A$84:$A$87</definedName>
    <definedName name="_xlchart.v1.1" hidden="1">metro_budget!$B$83</definedName>
    <definedName name="_xlchart.v1.2" hidden="1">metro_budget!$B$84:$B$87</definedName>
    <definedName name="_xlchart.v1.3" hidden="1">metro_budget!$C$83</definedName>
    <definedName name="_xlchart.v1.4" hidden="1">metro_budget!$C$84:$C$87</definedName>
    <definedName name="_xlchart.v1.5" hidden="1">metro_budget!$A$84:$A$87</definedName>
    <definedName name="_xlchart.v1.6" hidden="1">metro_budget!$B$83</definedName>
    <definedName name="_xlchart.v1.7" hidden="1">metro_budget!$B$84:$B$87</definedName>
    <definedName name="_xlchart.v1.8" hidden="1">metro_budget!$C$83</definedName>
    <definedName name="_xlchart.v1.9" hidden="1">metro_budget!$C$84:$C$87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56" i="1"/>
  <c r="D57" i="1"/>
  <c r="D58" i="1"/>
  <c r="D59" i="1"/>
  <c r="D60" i="1"/>
  <c r="D61" i="1"/>
  <c r="D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B86" i="1"/>
  <c r="C86" i="1"/>
  <c r="C85" i="1"/>
  <c r="B85" i="1"/>
  <c r="B84" i="1"/>
  <c r="C84" i="1"/>
  <c r="N2" i="1"/>
  <c r="O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2" i="1"/>
  <c r="J2" i="1" s="1"/>
  <c r="B74" i="1" l="1"/>
  <c r="B69" i="1"/>
  <c r="D75" i="1"/>
  <c r="B78" i="1"/>
  <c r="B77" i="1"/>
  <c r="B60" i="1"/>
  <c r="B59" i="1"/>
  <c r="D76" i="1"/>
  <c r="D77" i="1"/>
  <c r="B65" i="1"/>
  <c r="B68" i="1"/>
  <c r="C65" i="1"/>
  <c r="D70" i="1"/>
  <c r="D69" i="1"/>
  <c r="D68" i="1"/>
  <c r="D67" i="1"/>
  <c r="B79" i="1"/>
  <c r="B70" i="1"/>
  <c r="B76" i="1"/>
  <c r="B61" i="1"/>
  <c r="B75" i="1"/>
  <c r="B67" i="1"/>
  <c r="C74" i="1"/>
  <c r="B66" i="1"/>
  <c r="C79" i="1"/>
  <c r="C78" i="1"/>
  <c r="C77" i="1"/>
  <c r="C69" i="1"/>
  <c r="C68" i="1"/>
  <c r="C75" i="1"/>
  <c r="C67" i="1"/>
  <c r="D74" i="1"/>
  <c r="D66" i="1"/>
  <c r="B58" i="1"/>
  <c r="B57" i="1"/>
  <c r="C70" i="1"/>
  <c r="C76" i="1"/>
  <c r="C66" i="1"/>
  <c r="D79" i="1"/>
  <c r="D65" i="1"/>
  <c r="D78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<sst xmlns="http://schemas.openxmlformats.org/spreadsheetml/2006/main" count="150" uniqueCount="90">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</sst>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Juvenile Court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28530076786507"/>
          <c:y val="0.157745853437675"/>
          <c:w val="0.81036177730334558"/>
          <c:h val="0.64630144858423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12132200</c:v>
                </c:pt>
                <c:pt idx="1">
                  <c:v>12735900</c:v>
                </c:pt>
                <c:pt idx="2">
                  <c:v>12861300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038-AD53-A4253DC5EAC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12030494.1</c:v>
                </c:pt>
                <c:pt idx="1">
                  <c:v>12685514.279999901</c:v>
                </c:pt>
                <c:pt idx="2">
                  <c:v>12826009.609999999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0-4038-AD53-A4253DC5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285567"/>
        <c:axId val="1938281247"/>
      </c:barChart>
      <c:catAx>
        <c:axId val="19382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1247"/>
        <c:crosses val="autoZero"/>
        <c:auto val="1"/>
        <c:lblAlgn val="ctr"/>
        <c:lblOffset val="100"/>
        <c:noMultiLvlLbl val="0"/>
      </c:catAx>
      <c:valAx>
        <c:axId val="19382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490536</xdr:colOff>
      <xdr:row>71</xdr:row>
      <xdr:rowOff>166687</xdr:rowOff>
    </xdr:from>
    <xdr:to>
      <xdr:col>7</xdr:col>
      <xdr:colOff>1104899</xdr:colOff>
      <xdr:row>87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56D28-81BE-C352-B3E8-5E990B9DD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H88" sqref="H8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6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IFERROR(C2-B2,"0")</f>
        <v>-15396420.870000005</v>
      </c>
      <c r="E2" s="5">
        <f>IFERROR(D2/B2, 0)</f>
        <v>-4.3170750765267295E-2</v>
      </c>
      <c r="F2" s="9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 s="9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 s="9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IFERROR(C3-B3,"0")</f>
        <v>-7585.4099999999744</v>
      </c>
      <c r="E3" s="5">
        <f t="shared" ref="E3:E52" si="1">IFERROR(D3/B3, 0)</f>
        <v>-2.3069981751824741E-2</v>
      </c>
      <c r="F3" s="9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 s="9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 s="9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 s="9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 s="9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 s="9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 s="9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 s="9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 s="9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 s="9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 s="9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 s="9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 s="9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 s="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 s="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 s="9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 s="9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9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 s="9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 s="9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 s="9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 s="9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 s="9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 s="9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 s="9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 s="9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 s="9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 s="9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 s="9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 s="9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 s="9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 s="9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 s="9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 s="9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 s="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 s="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 s="9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 s="9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 s="9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 s="9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 s="9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 s="9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 s="9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 s="9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 s="9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 s="9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 s="9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 s="9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 s="9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 s="9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9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 s="9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 s="9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 s="9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 s="9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 s="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 s="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 s="9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 s="9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 s="9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 s="9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 s="9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 s="9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 s="9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 s="9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 s="9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 s="9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9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 s="9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 s="9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 s="9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 s="9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 s="9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 s="9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>H38-G38</f>
        <v>-39348.040000000037</v>
      </c>
      <c r="J38" s="5">
        <f t="shared" si="4"/>
        <v>-4.9631735620585316E-2</v>
      </c>
      <c r="K38" s="9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 s="9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 s="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 s="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 s="9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 s="9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 s="9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 s="9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 s="9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 s="9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 s="9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 s="9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 s="9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 s="9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 s="9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 s="9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 s="9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 s="9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 s="9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 s="9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 s="9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 s="9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 s="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 s="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 s="9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 s="9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 s="9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 s="9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 s="9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 s="9">
        <f t="shared" si="8"/>
        <v>6</v>
      </c>
    </row>
    <row r="53" spans="1:16" x14ac:dyDescent="0.25">
      <c r="E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VLOOKUP(A56,$A$1:$D$52,4)</f>
        <v>-36209.630000000005</v>
      </c>
      <c r="C56">
        <f>VLOOKUP(A56,$A$1:$I$52,9)</f>
        <v>-27292.159999999974</v>
      </c>
      <c r="D56">
        <f>VLOOKUP(A56,$A$1:$N$52,14)</f>
        <v>-9181.0800000000163</v>
      </c>
    </row>
    <row r="57" spans="1:16" x14ac:dyDescent="0.25">
      <c r="A57" t="s">
        <v>25</v>
      </c>
      <c r="B57">
        <f t="shared" ref="B57:B61" si="9">VLOOKUP(A57,$A$1:$D$52,4)</f>
        <v>0</v>
      </c>
      <c r="C57">
        <f t="shared" ref="C57:C61" si="10">VLOOKUP(A57,$A$1:$I$52,9)</f>
        <v>0</v>
      </c>
      <c r="D57">
        <f t="shared" ref="D57:D61" si="11">VLOOKUP(A57,$A$1:$N$52,14)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_xlfn.XLOOKUP(A65,A1:A52,$N$1:$N$52)</f>
        <v>-9181.0800000000163</v>
      </c>
    </row>
    <row r="66" spans="1:4" x14ac:dyDescent="0.25">
      <c r="A66" t="s">
        <v>25</v>
      </c>
      <c r="B66">
        <f t="shared" ref="B66:B70" si="12">_xlfn.XLOOKUP(A66,$A$1:$A$52,$D$1:$D$52)</f>
        <v>0</v>
      </c>
      <c r="C66">
        <f>_xlfn.XLOOKUP(A66,$A$1:$A$52,$I$1:$I$52)</f>
        <v>0</v>
      </c>
      <c r="D66">
        <f>_xlfn.XLOOKUP(A66,A2:A53,$N$1:$N$52)</f>
        <v>-9181.0800000000163</v>
      </c>
    </row>
    <row r="67" spans="1:4" x14ac:dyDescent="0.25">
      <c r="A67" t="s">
        <v>32</v>
      </c>
      <c r="B67">
        <f t="shared" si="12"/>
        <v>-149396.10000000987</v>
      </c>
      <c r="C67">
        <f>_xlfn.XLOOKUP(A67,$A$1:$A$52,$I$1:$I$52)</f>
        <v>-189254.06000000006</v>
      </c>
      <c r="D67">
        <f>_xlfn.XLOOKUP(A67,A3:A54,$N$1:$N$52)</f>
        <v>-107</v>
      </c>
    </row>
    <row r="68" spans="1:4" x14ac:dyDescent="0.25">
      <c r="A68" t="s">
        <v>38</v>
      </c>
      <c r="B68">
        <f t="shared" si="12"/>
        <v>-12230.810000000056</v>
      </c>
      <c r="C68">
        <f>_xlfn.XLOOKUP(A68,$A$1:$A$52,$I$1:$I$52)</f>
        <v>-45485.580000000075</v>
      </c>
      <c r="D68">
        <f>_xlfn.XLOOKUP(A68,A4:A55,$N$1:$N$52)</f>
        <v>-888926.91000010073</v>
      </c>
    </row>
    <row r="69" spans="1:4" x14ac:dyDescent="0.25">
      <c r="A69" t="s">
        <v>39</v>
      </c>
      <c r="B69">
        <f t="shared" si="12"/>
        <v>-4950.4699999999721</v>
      </c>
      <c r="C69">
        <f>_xlfn.XLOOKUP(A69,$A$1:$A$52,$I$1:$I$52)</f>
        <v>-8005.7900000010268</v>
      </c>
      <c r="D69">
        <f>_xlfn.XLOOKUP(A69,A5:A56,$N$1:$N$52)</f>
        <v>-888926.91000010073</v>
      </c>
    </row>
    <row r="70" spans="1:4" x14ac:dyDescent="0.25">
      <c r="A70" t="s">
        <v>55</v>
      </c>
      <c r="B70">
        <f t="shared" si="12"/>
        <v>-184239.79000001028</v>
      </c>
      <c r="C70">
        <f>_xlfn.XLOOKUP(A70,$A$1:$A$52,$I$1:$I$52)</f>
        <v>-133456.33000001032</v>
      </c>
      <c r="D70">
        <f>_xlfn.XLOOKUP(A70,A6:A57,$N$1:$N$52)</f>
        <v>-101084.71000000101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INDEX($D$1:$D$52,MATCH(A74,$A$1:$A$52,0))</f>
        <v>-36209.630000000005</v>
      </c>
      <c r="C74">
        <f>INDEX($I:$I,MATCH(A74,$A$1:$A$52,0))</f>
        <v>-27292.159999999974</v>
      </c>
      <c r="D74">
        <f>INDEX($N:$N, MATCH(A74,$A$1:$A$52))</f>
        <v>-9181.0800000000163</v>
      </c>
    </row>
    <row r="75" spans="1:4" x14ac:dyDescent="0.25">
      <c r="A75" t="s">
        <v>25</v>
      </c>
      <c r="B75">
        <f t="shared" ref="B75:B79" si="13">INDEX($D$1:$D$52,MATCH(A75,$A$1:$A$52,0))</f>
        <v>0</v>
      </c>
      <c r="C75">
        <f>INDEX($I:$I,MATCH(A75,$A$1:$A$52,0))</f>
        <v>0</v>
      </c>
      <c r="D75">
        <f>INDEX($N:$N, MATCH(A75,$A$1:$A$52))</f>
        <v>-311228.08999999997</v>
      </c>
    </row>
    <row r="76" spans="1:4" x14ac:dyDescent="0.25">
      <c r="A76" t="s">
        <v>32</v>
      </c>
      <c r="B76">
        <f t="shared" si="13"/>
        <v>-149396.10000000987</v>
      </c>
      <c r="C76">
        <f>INDEX($I:$I,MATCH(A76,$A$1:$A$52,0))</f>
        <v>-189254.06000000006</v>
      </c>
      <c r="D76">
        <f>INDEX($N:$N, MATCH(A76,$A$1:$A$52))</f>
        <v>-374962.91000000015</v>
      </c>
    </row>
    <row r="77" spans="1:4" x14ac:dyDescent="0.25">
      <c r="A77" t="s">
        <v>38</v>
      </c>
      <c r="B77">
        <f t="shared" si="13"/>
        <v>-12230.810000000056</v>
      </c>
      <c r="C77">
        <f>INDEX($I:$I,MATCH(A77,$A$1:$A$52,0))</f>
        <v>-45485.580000000075</v>
      </c>
      <c r="D77">
        <f>INDEX($N:$N, MATCH(A77,$A$1:$A$52))</f>
        <v>-72.879999999888241</v>
      </c>
    </row>
    <row r="78" spans="1:4" x14ac:dyDescent="0.25">
      <c r="A78" t="s">
        <v>39</v>
      </c>
      <c r="B78">
        <f t="shared" si="13"/>
        <v>-4950.4699999999721</v>
      </c>
      <c r="C78">
        <f>INDEX($I:$I,MATCH(A78,$A$1:$A$52,0))</f>
        <v>-8005.7900000010268</v>
      </c>
      <c r="D78">
        <f>INDEX($N:$N, MATCH(A78,$A$1:$A$52))</f>
        <v>-1724.9000000000233</v>
      </c>
    </row>
    <row r="79" spans="1:4" x14ac:dyDescent="0.25">
      <c r="A79" t="s">
        <v>55</v>
      </c>
      <c r="B79">
        <f t="shared" si="13"/>
        <v>-184239.79000001028</v>
      </c>
      <c r="C79">
        <f>INDEX($I:$I,MATCH(A79,$A$1:$A$52,0))</f>
        <v>-133456.33000001032</v>
      </c>
      <c r="D79">
        <f>INDEX($N:$N, MATCH(A79,$A$1:$A$52))</f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INDEX($A$1:$C$52,MATCH(B87,A1:A52,0),2)</f>
        <v>12132200</v>
      </c>
      <c r="C84" s="6">
        <f>INDEX($C$1:$C$52, MATCH(B87,A1:A52,0))</f>
        <v>12030494.1</v>
      </c>
    </row>
    <row r="85" spans="1:7" x14ac:dyDescent="0.25">
      <c r="A85" t="s">
        <v>74</v>
      </c>
      <c r="B85" s="6">
        <f>INDEX($G$1:$G$52,MATCH(B87,A1:A52,0))</f>
        <v>12735900</v>
      </c>
      <c r="C85" s="6">
        <f>INDEX($H$1:$H$52,MATCH(B87,A1:A52,0))</f>
        <v>12685514.279999901</v>
      </c>
    </row>
    <row r="86" spans="1:7" x14ac:dyDescent="0.25">
      <c r="A86" t="s">
        <v>75</v>
      </c>
      <c r="B86" s="6">
        <f>INDEX($L$1:$L$52,MATCH(B87,$A$1:$A$52,0))</f>
        <v>12861300</v>
      </c>
      <c r="C86" s="6">
        <f>INDEX($M$2:$M$52, MATCH(B87,$A$2:$A$52))</f>
        <v>12826009.609999999</v>
      </c>
    </row>
    <row r="87" spans="1:7" x14ac:dyDescent="0.25">
      <c r="B87" t="s">
        <v>44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2CDDC913-9D37-4BBE-8CC4-591324261C4A}">
      <formula1>$A$1:$A$52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McCormick</cp:lastModifiedBy>
  <cp:revision/>
  <dcterms:created xsi:type="dcterms:W3CDTF">2020-02-26T17:00:38Z</dcterms:created>
  <dcterms:modified xsi:type="dcterms:W3CDTF">2023-05-24T02:28:42Z</dcterms:modified>
  <cp:category/>
  <cp:contentStatus/>
</cp:coreProperties>
</file>