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NSS\NSS_Analytics_Bootcamp_DA_9\Excel Projects\lookups_exercise-edwardbrown750\"/>
    </mc:Choice>
  </mc:AlternateContent>
  <xr:revisionPtr revIDLastSave="0" documentId="13_ncr:1_{F6D68624-72FF-4485-A913-E580D0A1887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8" i="1"/>
  <c r="F99" i="1"/>
  <c r="F100" i="1"/>
  <c r="F98" i="1"/>
  <c r="E99" i="1"/>
  <c r="E100" i="1"/>
  <c r="E98" i="1"/>
  <c r="D99" i="1"/>
  <c r="D100" i="1"/>
  <c r="D98" i="1"/>
  <c r="C99" i="1"/>
  <c r="C100" i="1"/>
  <c r="C98" i="1"/>
  <c r="B99" i="1"/>
  <c r="B100" i="1"/>
  <c r="B98" i="1"/>
  <c r="G65" i="1" a="1"/>
  <c r="G65" i="1" s="1"/>
  <c r="G56" i="1"/>
  <c r="B91" i="1" a="1"/>
  <c r="B91" i="1" s="1"/>
  <c r="C91" i="1" s="1" a="1"/>
  <c r="C91" i="1" s="1"/>
  <c r="G92" i="1" a="1"/>
  <c r="G92" i="1" s="1"/>
  <c r="G93" i="1" a="1"/>
  <c r="G93" i="1" s="1"/>
  <c r="G91" i="1" a="1"/>
  <c r="G91" i="1" s="1"/>
  <c r="F92" i="1" a="1"/>
  <c r="F92" i="1" s="1"/>
  <c r="F93" i="1" a="1"/>
  <c r="F93" i="1" s="1"/>
  <c r="F91" i="1" a="1"/>
  <c r="F91" i="1" s="1"/>
  <c r="C92" i="1" a="1"/>
  <c r="C92" i="1" s="1"/>
  <c r="C93" i="1" a="1"/>
  <c r="C93" i="1" s="1"/>
  <c r="E92" i="1" a="1"/>
  <c r="E92" i="1" s="1"/>
  <c r="E93" i="1" a="1"/>
  <c r="E93" i="1" s="1"/>
  <c r="E91" i="1" a="1"/>
  <c r="E91" i="1" s="1"/>
  <c r="D92" i="1" a="1"/>
  <c r="D92" i="1" s="1"/>
  <c r="D93" i="1" a="1"/>
  <c r="D93" i="1" s="1"/>
  <c r="D91" i="1" a="1"/>
  <c r="D91" i="1" s="1"/>
  <c r="B92" i="1" a="1"/>
  <c r="B92" i="1" s="1"/>
  <c r="B93" i="1" a="1"/>
  <c r="B93" i="1" s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H74" i="1"/>
  <c r="I74" i="1"/>
  <c r="G74" i="1"/>
  <c r="G66" i="1" a="1"/>
  <c r="G66" i="1" s="1"/>
  <c r="H66" i="1" a="1"/>
  <c r="H66" i="1" s="1"/>
  <c r="I66" i="1" a="1"/>
  <c r="I66" i="1" s="1"/>
  <c r="G67" i="1" a="1"/>
  <c r="G67" i="1"/>
  <c r="H67" i="1" a="1"/>
  <c r="H67" i="1" s="1"/>
  <c r="I67" i="1" a="1"/>
  <c r="I67" i="1" s="1"/>
  <c r="G68" i="1" a="1"/>
  <c r="G68" i="1" s="1"/>
  <c r="H68" i="1" a="1"/>
  <c r="H68" i="1"/>
  <c r="I68" i="1" a="1"/>
  <c r="I68" i="1" s="1"/>
  <c r="G69" i="1" a="1"/>
  <c r="G69" i="1" s="1"/>
  <c r="H69" i="1" a="1"/>
  <c r="H69" i="1" s="1"/>
  <c r="I69" i="1" a="1"/>
  <c r="I69" i="1"/>
  <c r="G70" i="1" a="1"/>
  <c r="G70" i="1" s="1"/>
  <c r="H70" i="1" a="1"/>
  <c r="H70" i="1" s="1"/>
  <c r="I70" i="1" a="1"/>
  <c r="I70" i="1" s="1"/>
  <c r="H65" i="1" a="1"/>
  <c r="H65" i="1" s="1"/>
  <c r="I65" i="1" a="1"/>
  <c r="I65" i="1" s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H56" i="1"/>
  <c r="I56" i="1"/>
  <c r="C86" i="1"/>
  <c r="B86" i="1"/>
  <c r="C85" i="1"/>
  <c r="B85" i="1"/>
  <c r="B84" i="1"/>
  <c r="C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5" i="1" l="1"/>
  <c r="F29" i="1"/>
  <c r="F28" i="1"/>
  <c r="F49" i="1"/>
  <c r="F13" i="1"/>
  <c r="F38" i="1"/>
  <c r="F22" i="1"/>
  <c r="F37" i="1"/>
  <c r="F30" i="1"/>
  <c r="F14" i="1"/>
  <c r="F36" i="1"/>
  <c r="F52" i="1"/>
  <c r="F17" i="1"/>
  <c r="F5" i="1"/>
  <c r="F45" i="1"/>
  <c r="F40" i="1"/>
  <c r="F11" i="1"/>
  <c r="F8" i="1"/>
  <c r="F42" i="1"/>
  <c r="F48" i="1"/>
  <c r="F23" i="1"/>
  <c r="F46" i="1"/>
  <c r="F32" i="1"/>
  <c r="F44" i="1"/>
  <c r="F19" i="1"/>
  <c r="F33" i="1"/>
  <c r="F43" i="1"/>
  <c r="F47" i="1"/>
  <c r="F26" i="1"/>
  <c r="F9" i="1"/>
  <c r="F51" i="1"/>
  <c r="F16" i="1"/>
  <c r="F25" i="1"/>
  <c r="F20" i="1"/>
  <c r="F27" i="1"/>
  <c r="F39" i="1"/>
  <c r="F24" i="1"/>
  <c r="F35" i="1"/>
  <c r="F3" i="1"/>
  <c r="F7" i="1"/>
  <c r="F2" i="1"/>
  <c r="F18" i="1"/>
  <c r="F41" i="1"/>
  <c r="F6" i="1"/>
  <c r="F34" i="1"/>
  <c r="F31" i="1"/>
  <c r="F4" i="1"/>
  <c r="F50" i="1"/>
  <c r="F21" i="1"/>
  <c r="F10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<sst xmlns="http://schemas.openxmlformats.org/spreadsheetml/2006/main" count="183" uniqueCount="93">
  <si>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</si>
  <si>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</si>
  <si>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</si>
  <si>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</si>
  <si>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</si>
  <si>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</si>
  <si>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</si>
  <si>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</si>
  <si>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</si>
  <si>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</si>
  <si>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</si>
  <si>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</si>
  <si>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</si>
  <si>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</si>
  <si>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</si>
  <si>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</si>
  <si>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</si>
  <si>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</si>
  <si>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</si>
  <si>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</si>
  <si>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</si>
  <si>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</si>
  <si>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</si>
  <si>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</si>
  <si>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</si>
  <si>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</si>
  <si>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</si>
  <si>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</si>
  <si>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</si>
  <si>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</si>
  <si>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</si>
  <si>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</si>
  <si>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</si>
  <si>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</si>
  <si>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</si>
  <si>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</si>
  <si>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</si>
  <si>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</si>
  <si>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</si>
  <si>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</si>
  <si>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</si>
  <si>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</si>
  <si>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</si>
  <si>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</si>
  <si>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</si>
  <si>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</si>
  <si>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</si>
  <si>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</si>
  <si>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</si>
  <si>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</si>
  <si>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</si>
  <si>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</si>
  <si>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</si>
  <si>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</si>
  <si>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</si>
  <si>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</si>
  <si>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</si>
  <si>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</si>
  <si>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</si>
  <si>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</si>
  <si>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</si>
  <si>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</si>
  <si>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</si>
  <si>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</si>
  <si>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</si>
  <si>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</si>
  <si>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</si>
  <si>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</si>
  <si>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</si>
  <si>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</si>
  <si>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</si>
  <si>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</si>
  <si>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</si>
  <si>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</si>
  <si>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</si>
  <si>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</si>
  <si>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</si>
  <si>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</si>
  <si>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</si>
  <si>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</si>
  <si>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</si>
  <si>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</si>
  <si>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</si>
  <si>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</si>
  <si>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</si>
  <si>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</si>
  <si>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</si>
  <si>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</si>
  <si>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</si>
  <si>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</si>
  <si>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(Bonus)</t>
  </si>
  <si>
    <t>Question 4 (Bonus)</t>
  </si>
  <si>
    <t>Question 5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</si>
</sst>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Comparisson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38264332035906E-2"/>
          <c:y val="0.30076443569553807"/>
          <c:w val="0.7929780370182388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8609500</c:v>
                </c:pt>
                <c:pt idx="1">
                  <c:v>8925500</c:v>
                </c:pt>
                <c:pt idx="2">
                  <c:v>8833900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01B-B990-68CC79CF0EC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8499425.3399999905</c:v>
                </c:pt>
                <c:pt idx="1">
                  <c:v>8599059.6199999992</c:v>
                </c:pt>
                <c:pt idx="2">
                  <c:v>8735843.3100000005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01B-B990-68CC79CF0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9158416"/>
        <c:axId val="549160528"/>
      </c:barChart>
      <c:catAx>
        <c:axId val="54915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60528"/>
        <c:crosses val="autoZero"/>
        <c:auto val="1"/>
        <c:lblAlgn val="ctr"/>
        <c:lblOffset val="100"/>
        <c:noMultiLvlLbl val="0"/>
      </c:catAx>
      <c:valAx>
        <c:axId val="54916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100</xdr:row>
      <xdr:rowOff>128588</xdr:rowOff>
    </xdr:from>
    <xdr:to>
      <xdr:col>2</xdr:col>
      <xdr:colOff>957262</xdr:colOff>
      <xdr:row>115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15EFD1-31C0-F724-7A7A-BBF723781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0" workbookViewId="0">
      <selection activeCell="F104" sqref="F104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8.265625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C2 - B2</f>
        <v>-15396420.870000005</v>
      </c>
      <c r="E2" s="5">
        <f>IF(D2=0, 0, D2/B2)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IF(I2=0, 0, I2/G2)</f>
        <v>-9.4972027086493035E-2</v>
      </c>
      <c r="K2">
        <f>_xlfn.RANK.EQ(J2,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IF(N2=0, 0, N2/L2)</f>
        <v>-5.6484362894991494E-2</v>
      </c>
      <c r="P2">
        <f>_xlfn.RANK.EQ(O2, $O$2:$O$52, 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C3 - B3</f>
        <v>-7585.4099999999744</v>
      </c>
      <c r="E3" s="5">
        <f t="shared" ref="E3:E52" si="1">IF(D3=0, 0, D3/B3)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IF(I3=0, 0, I3/G3)</f>
        <v>-6.6804928315415249E-2</v>
      </c>
      <c r="K3">
        <f t="shared" ref="K3:K52" si="5">_xlfn.RANK.EQ(J3,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IF(N3=0, 0, N3/L3)</f>
        <v>-1.3540749922529313E-3</v>
      </c>
      <c r="P3">
        <f t="shared" ref="P3:P52" si="8">_xlfn.RANK.EQ(O3, $O$2:$O$52, 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  <c r="F54" s="2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45">
      <c r="A56" t="s">
        <v>24</v>
      </c>
      <c r="B56">
        <f>VLOOKUP(A56,$A$2:$D$52, 4, FALSE)</f>
        <v>-36209.630000000005</v>
      </c>
      <c r="C56">
        <f>VLOOKUP(A56, $A$2:$I$52, 9, FALSE)</f>
        <v>-27292.159999999974</v>
      </c>
      <c r="D56">
        <f>VLOOKUP(A56, $A$2:$N$52, 14, FALSE)</f>
        <v>-9181.0800000000163</v>
      </c>
      <c r="F56" t="s">
        <v>24</v>
      </c>
      <c r="G56">
        <f>VLOOKUP($F56,$A$1:$P$52,MATCH(G$55,$A$1:$P$1,0))</f>
        <v>-36209.630000000005</v>
      </c>
      <c r="H56">
        <f t="shared" ref="H56:I61" si="9">VLOOKUP($F56,$A$2:$P$52,MATCH(H$55,$A$1:$P$1,0))</f>
        <v>-27292.159999999974</v>
      </c>
      <c r="I56">
        <f t="shared" si="9"/>
        <v>-9181.0800000000163</v>
      </c>
    </row>
    <row r="57" spans="1:16" x14ac:dyDescent="0.45">
      <c r="A57" t="s">
        <v>25</v>
      </c>
      <c r="B57">
        <f t="shared" ref="B57:B61" si="10">VLOOKUP(A57,$A$2:$D$52, 4, FALSE)</f>
        <v>0</v>
      </c>
      <c r="C57">
        <f t="shared" ref="C57:C61" si="11">VLOOKUP(A57, $A$2:$I$52, 9, FALSE)</f>
        <v>0</v>
      </c>
      <c r="D57">
        <f t="shared" ref="D57:D61" si="12">VLOOKUP(A57, $A$2:$N$52, 14, FALSE)</f>
        <v>-311228.08999999997</v>
      </c>
      <c r="F57" t="s">
        <v>25</v>
      </c>
      <c r="G57">
        <f t="shared" ref="G57:G61" si="13">VLOOKUP($F57,$A$2:$P$52,MATCH(G$55,$A$1:$P$1,0))</f>
        <v>0</v>
      </c>
      <c r="H57">
        <f t="shared" si="9"/>
        <v>0</v>
      </c>
      <c r="I57">
        <f t="shared" si="9"/>
        <v>-311228.08999999997</v>
      </c>
    </row>
    <row r="58" spans="1:16" x14ac:dyDescent="0.4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4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4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4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45">
      <c r="A63" s="7" t="s">
        <v>68</v>
      </c>
      <c r="F63" s="7" t="s">
        <v>91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_xlfn.XLOOKUP($F65,$A$1:$A$52,INDEX($A$1:$P$52,,MATCH(G$64,$A$1:$P$1,0)))</f>
        <v>-36209.630000000005</v>
      </c>
      <c r="H65" cm="1">
        <f t="array" ref="H65">_xlfn.XLOOKUP($F65,$A$1:$A$52,INDEX($A$1:$P$52,,MATCH(H$64,$A$1:$P$1,0)))</f>
        <v>-27292.159999999974</v>
      </c>
      <c r="I65" cm="1">
        <f t="array" ref="I65">_xlfn.XLOOKUP($F65,$A$1:$A$52,INDEX($A$1:$P$52,,MATCH(I$64,$A$1:$P$1,0)))</f>
        <v>-9181.0800000000163</v>
      </c>
    </row>
    <row r="66" spans="1:9" x14ac:dyDescent="0.45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_xlfn.XLOOKUP(A66,$A$2:$A$52,$N$2:$N$52)</f>
        <v>-311228.08999999997</v>
      </c>
      <c r="F66" t="s">
        <v>25</v>
      </c>
      <c r="G66" cm="1">
        <f t="array" ref="G66">_xlfn.XLOOKUP($F66,$A$1:$A$52,INDEX($A$1:$P$52,,MATCH(G$64,$A$1:$P$1,0)))</f>
        <v>0</v>
      </c>
      <c r="H66" cm="1">
        <f t="array" ref="H66">_xlfn.XLOOKUP($F66,$A$1:$A$52,INDEX($A$1:$P$52,,MATCH(H$64,$A$1:$P$1,0)))</f>
        <v>0</v>
      </c>
      <c r="I66" cm="1">
        <f t="array" ref="I66">_xlfn.XLOOKUP($F66,$A$1:$A$52,INDEX($A$1:$P$52,,MATCH(I$64,$A$1:$P$1,0)))</f>
        <v>-311228.08999999997</v>
      </c>
    </row>
    <row r="67" spans="1:9" x14ac:dyDescent="0.4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_xlfn.XLOOKUP($F67,$A$1:$A$52,INDEX($A$1:$P$52,,MATCH(G$64,$A$1:$P$1,0)))</f>
        <v>-149396.10000000987</v>
      </c>
      <c r="H67" cm="1">
        <f t="array" ref="H67">_xlfn.XLOOKUP($F67,$A$1:$A$52,INDEX($A$1:$P$52,,MATCH(H$64,$A$1:$P$1,0)))</f>
        <v>-189254.06000000006</v>
      </c>
      <c r="I67" cm="1">
        <f t="array" ref="I67">_xlfn.XLOOKUP($F67,$A$1:$A$52,INDEX($A$1:$P$52,,MATCH(I$64,$A$1:$P$1,0)))</f>
        <v>-374962.91000000015</v>
      </c>
    </row>
    <row r="68" spans="1:9" x14ac:dyDescent="0.4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_xlfn.XLOOKUP($F68,$A$1:$A$52,INDEX($A$1:$P$52,,MATCH(G$64,$A$1:$P$1,0)))</f>
        <v>-12230.810000000056</v>
      </c>
      <c r="H68" cm="1">
        <f t="array" ref="H68">_xlfn.XLOOKUP($F68,$A$1:$A$52,INDEX($A$1:$P$52,,MATCH(H$64,$A$1:$P$1,0)))</f>
        <v>-45485.580000000075</v>
      </c>
      <c r="I68" cm="1">
        <f t="array" ref="I68">_xlfn.XLOOKUP($F68,$A$1:$A$52,INDEX($A$1:$P$52,,MATCH(I$64,$A$1:$P$1,0)))</f>
        <v>-72.879999999888241</v>
      </c>
    </row>
    <row r="69" spans="1:9" x14ac:dyDescent="0.4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_xlfn.XLOOKUP($F69,$A$1:$A$52,INDEX($A$1:$P$52,,MATCH(G$64,$A$1:$P$1,0)))</f>
        <v>-4950.4699999999721</v>
      </c>
      <c r="H69" cm="1">
        <f t="array" ref="H69">_xlfn.XLOOKUP($F69,$A$1:$A$52,INDEX($A$1:$P$52,,MATCH(H$64,$A$1:$P$1,0)))</f>
        <v>-8005.7900000010268</v>
      </c>
      <c r="I69" cm="1">
        <f t="array" ref="I69">_xlfn.XLOOKUP($F69,$A$1:$A$52,INDEX($A$1:$P$52,,MATCH(I$64,$A$1:$P$1,0)))</f>
        <v>-1724.9000000000233</v>
      </c>
    </row>
    <row r="70" spans="1:9" x14ac:dyDescent="0.4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_xlfn.XLOOKUP($F70,$A$1:$A$52,INDEX($A$1:$P$52,,MATCH(G$64,$A$1:$P$1,0)))</f>
        <v>-184239.79000001028</v>
      </c>
      <c r="H70" cm="1">
        <f t="array" ref="H70">_xlfn.XLOOKUP($F70,$A$1:$A$52,INDEX($A$1:$P$52,,MATCH(H$64,$A$1:$P$1,0)))</f>
        <v>-133456.33000001032</v>
      </c>
      <c r="I70" cm="1">
        <f t="array" ref="I70">_xlfn.XLOOKUP($F70,$A$1:$A$52,INDEX($A$1:$P$52,,MATCH(I$64,$A$1:$P$1,0)))</f>
        <v>-82077.349999999627</v>
      </c>
    </row>
    <row r="72" spans="1:9" x14ac:dyDescent="0.45">
      <c r="A72" s="7" t="s">
        <v>69</v>
      </c>
      <c r="F72" s="7" t="s">
        <v>92</v>
      </c>
    </row>
    <row r="73" spans="1:9" x14ac:dyDescent="0.4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4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 t="shared" ref="H74:I79" si="17">INDEX($A$2:$P$52,MATCH($F74,$A$2:$A$52,0),MATCH(H$73,$A$1:$P$1,0))</f>
        <v>-27292.159999999974</v>
      </c>
      <c r="I74">
        <f t="shared" si="17"/>
        <v>-9181.0800000000163</v>
      </c>
    </row>
    <row r="75" spans="1:9" x14ac:dyDescent="0.45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F75" t="s">
        <v>25</v>
      </c>
      <c r="G75">
        <f t="shared" ref="G75:G79" si="21">INDEX($A$2:$P$52,MATCH($F75,$A$2:$A$52,0),MATCH(G$73,$A$1:$P$1,0))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4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4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4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4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45">
      <c r="A81" s="7" t="s">
        <v>70</v>
      </c>
    </row>
    <row r="82" spans="1:7" x14ac:dyDescent="0.45">
      <c r="A82" t="s">
        <v>0</v>
      </c>
      <c r="B82" t="s">
        <v>65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INDEX(B2:B52,MATCH($B$82,$A$2:$A$52,0))</f>
        <v>8609500</v>
      </c>
      <c r="C84" s="6">
        <f>INDEX(C2:C52,MATCH($B$82,$A$2:$A$52,0))</f>
        <v>8499425.3399999905</v>
      </c>
    </row>
    <row r="85" spans="1:7" x14ac:dyDescent="0.45">
      <c r="A85" t="s">
        <v>74</v>
      </c>
      <c r="B85" s="6">
        <f>INDEX(G2:G52,MATCH($B$82,$A$2:$A$52,0))</f>
        <v>8925500</v>
      </c>
      <c r="C85" s="6">
        <f>INDEX(H2:H52,MATCH($B$82,$A$2:$A$52,0))</f>
        <v>8599059.6199999992</v>
      </c>
    </row>
    <row r="86" spans="1:7" x14ac:dyDescent="0.45">
      <c r="A86" t="s">
        <v>75</v>
      </c>
      <c r="B86" s="6">
        <f>INDEX(L2:L52,MATCH($B$82,$A$2:$A$52,0))</f>
        <v>8833900</v>
      </c>
      <c r="C86" s="6">
        <f>INDEX(M2:M52,MATCH($B$82,$A$2:$A$52,0))</f>
        <v>8735843.3100000005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B91" t="str" cm="1">
        <f t="array" ref="B91">_xlfn.XLOOKUP($B$89, INDEX($A$1:$P$52,,MATCH(_xlfn.CONCAT($A91,"_rank"), $A$1:$P$1,0)), $A$1:$A$52, FALSE)</f>
        <v>Clerk and Master - Chancery</v>
      </c>
      <c r="C91" s="5" cm="1">
        <f t="array" ref="C91">_xlfn.XLOOKUP($B91, $A$2:$A$52, INDEX($A$2:$P$52,,MATCH(_xlfn.CONCAT($A91,"_diff_pct"), $A$1:$P$1,0)), FALSE)</f>
        <v>-0.15235918433091292</v>
      </c>
      <c r="D91" t="str" cm="1">
        <f t="array" ref="D91">_xlfn.XLOOKUP($D$89, INDEX($A$1:$P$52,,MATCH(_xlfn.CONCAT($A91,"_rank"), $A$1:$P$1,0)), $A$1:$A$52, FALSE)</f>
        <v>Circuit Court Clerk</v>
      </c>
      <c r="E91" s="5" cm="1">
        <f t="array" ref="E91">_xlfn.XLOOKUP($D91, $A$2:$A$52, INDEX($A$2:$P$52,,MATCH(_xlfn.CONCAT($A91,"_diff_pct"), $A$1:$P$1,0)), FALSE)</f>
        <v>-0.11502817362571344</v>
      </c>
      <c r="F91" t="str" cm="1">
        <f t="array" ref="F91">_xlfn.XLOOKUP($F$89, INDEX($A$1:$P$52,,MATCH(_xlfn.CONCAT($A91,"_rank"), $A$1:$P$1,0)), $A$1:$A$52, FALSE)</f>
        <v>Internal Audit</v>
      </c>
      <c r="G91" s="5" cm="1">
        <f t="array" ref="G91">_xlfn.XLOOKUP($F91, $A$2:$A$52, INDEX($A$2:$P$52,,MATCH(_xlfn.CONCAT($A91,"_diff_pct"), $A$1:$P$1,0)), FALSE)</f>
        <v>-9.5782760864849215E-2</v>
      </c>
    </row>
    <row r="92" spans="1:7" x14ac:dyDescent="0.45">
      <c r="A92" t="s">
        <v>74</v>
      </c>
      <c r="B92" t="str" cm="1">
        <f t="array" ref="B92">_xlfn.XLOOKUP($B$89, INDEX($A$1:$P$52,,MATCH(_xlfn.CONCAT($A92,"_rank"), $A$1:$P$1,0)), $A$1:$A$52, FALSE)</f>
        <v>Metropolitan Clerk</v>
      </c>
      <c r="C92" s="5" cm="1">
        <f t="array" ref="C92">_xlfn.XLOOKUP($B92, $A$2:$A$52, INDEX($A$2:$P$52,,MATCH(_xlfn.CONCAT($A92,"_diff_pct"), $A$1:$P$1,0)), FALSE)</f>
        <v>-0.17551246244575608</v>
      </c>
      <c r="D92" t="str" cm="1">
        <f t="array" ref="D92">_xlfn.XLOOKUP($D$89, INDEX($A$1:$P$52,,MATCH(_xlfn.CONCAT($A92,"_rank"), $A$1:$P$1,0)), $A$1:$A$52, FALSE)</f>
        <v>Internal Audit</v>
      </c>
      <c r="E92" s="5" cm="1">
        <f t="array" ref="E92">_xlfn.XLOOKUP($D92, $A$2:$A$52, INDEX($A$2:$P$52,,MATCH(_xlfn.CONCAT($A92,"_diff_pct"), $A$1:$P$1,0)), FALSE)</f>
        <v>-0.17103239309050916</v>
      </c>
      <c r="F92" t="str" cm="1">
        <f t="array" ref="F92">_xlfn.XLOOKUP($F$89, INDEX($A$1:$P$52,,MATCH(_xlfn.CONCAT($A92,"_rank"), $A$1:$P$1,0)), $A$1:$A$52, FALSE)</f>
        <v>Office of Family Safety</v>
      </c>
      <c r="G92" s="5" cm="1">
        <f t="array" ref="G92">_xlfn.XLOOKUP($F92, $A$2:$A$52, INDEX($A$2:$P$52,,MATCH(_xlfn.CONCAT($A92,"_diff_pct"), $A$1:$P$1,0)), FALSE)</f>
        <v>-0.13918241656366656</v>
      </c>
    </row>
    <row r="93" spans="1:7" x14ac:dyDescent="0.45">
      <c r="A93" t="s">
        <v>75</v>
      </c>
      <c r="B93" t="str" cm="1">
        <f t="array" ref="B93">_xlfn.XLOOKUP($B$89, INDEX($A$1:$P$52,,MATCH(_xlfn.CONCAT($A93,"_rank"), $A$1:$P$1,0)), $A$1:$A$52, FALSE)</f>
        <v>Community Oversight Board</v>
      </c>
      <c r="C93" s="5" cm="1">
        <f t="array" ref="C93">_xlfn.XLOOKUP($B93, $A$2:$A$52, INDEX($A$2:$P$52,,MATCH(_xlfn.CONCAT($A93,"_diff_pct"), $A$1:$P$1,0)), FALSE)</f>
        <v>-0.82994157333333329</v>
      </c>
      <c r="D93" t="str" cm="1">
        <f t="array" ref="D93">_xlfn.XLOOKUP($D$89, INDEX($A$1:$P$52,,MATCH(_xlfn.CONCAT($A93,"_rank"), $A$1:$P$1,0)), $A$1:$A$52, FALSE)</f>
        <v>Clerk and Master - Chancery</v>
      </c>
      <c r="E93" s="5" cm="1">
        <f t="array" ref="E93">_xlfn.XLOOKUP($D93, $A$2:$A$52, INDEX($A$2:$P$52,,MATCH(_xlfn.CONCAT($A93,"_diff_pct"), $A$1:$P$1,0)), FALSE)</f>
        <v>-0.15295680364719175</v>
      </c>
      <c r="F93" t="str" cm="1">
        <f t="array" ref="F93">_xlfn.XLOOKUP($F$89, INDEX($A$1:$P$52,,MATCH(_xlfn.CONCAT($A93,"_rank"), $A$1:$P$1,0)), $A$1:$A$52, FALSE)</f>
        <v>Election Commission</v>
      </c>
      <c r="G93" s="5" cm="1">
        <f t="array" ref="G93">_xlfn.XLOOKUP($F93, $A$2:$A$52, INDEX($A$2:$P$52,,MATCH(_xlfn.CONCAT($A93,"_diff_pct"), $A$1:$P$1,0)), FALSE)</f>
        <v>-0.12882667147667154</v>
      </c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B98" t="str">
        <f>INDEX($A$1:$A$52,MATCH($B$96,INDEX($A$1:$P$52,,MATCH(_xlfn.CONCAT($A98,"_rank"),$A$1:$P$1,0)),0))</f>
        <v>Clerk and Master - Chancery</v>
      </c>
      <c r="C98" s="4">
        <f>INDEX($A$1:$P$52,MATCH($B98, $A$1:$A$52,0),MATCH(_xlfn.CONCAT($A98,"_diff_pct"),$A$1:$P$1,0))</f>
        <v>-0.15235918433091292</v>
      </c>
      <c r="D98" t="str">
        <f>INDEX($A$1:$A$52,MATCH($D$96,INDEX($A$1:$P$52,,MATCH(_xlfn.CONCAT($A98,"_rank"),$A$1:$P$1,0)),0))</f>
        <v>Circuit Court Clerk</v>
      </c>
      <c r="E98" s="5">
        <f>INDEX($A$1:$P$52,MATCH($D98, $A$1:$A$52,0),MATCH(_xlfn.CONCAT($A98,"_diff_pct"),$A$1:$P$1,0))</f>
        <v>-0.11502817362571344</v>
      </c>
      <c r="F98" t="str">
        <f>INDEX($A$1:$A$52,MATCH($F$96,INDEX($A$1:$P$52,,MATCH(_xlfn.CONCAT($A98,"_rank"),$A$1:$P$1,0)),0))</f>
        <v>Internal Audit</v>
      </c>
      <c r="G98" s="5">
        <f>INDEX($A$1:$P$52,MATCH($F98, $A$1:$A$52,0),MATCH(_xlfn.CONCAT($A98,"_diff_pct"),$A$1:$P$1,0))</f>
        <v>-9.5782760864849215E-2</v>
      </c>
      <c r="I98" s="4"/>
    </row>
    <row r="99" spans="1:9" x14ac:dyDescent="0.45">
      <c r="A99" t="s">
        <v>74</v>
      </c>
      <c r="B99" t="str">
        <f t="shared" ref="B99:B100" si="22">INDEX($A$1:$A$52,MATCH($B$96,INDEX($A$1:$P$52,,MATCH(_xlfn.CONCAT($A99,"_rank"),$A$1:$P$1,0)),0))</f>
        <v>Metropolitan Clerk</v>
      </c>
      <c r="C99" s="4">
        <f t="shared" ref="C99:C100" si="23">INDEX($A$1:$P$52,MATCH($B99, $A$1:$A$52,0),MATCH(_xlfn.CONCAT($A99,"_diff_pct"),$A$1:$P$1,0))</f>
        <v>-0.17551246244575608</v>
      </c>
      <c r="D99" t="str">
        <f t="shared" ref="D99:D100" si="24">INDEX($A$1:$A$52,MATCH($D$96,INDEX($A$1:$P$52,,MATCH(_xlfn.CONCAT($A99,"_rank"),$A$1:$P$1,0)),0))</f>
        <v>Internal Audit</v>
      </c>
      <c r="E99" s="5">
        <f t="shared" ref="E99:E100" si="25">INDEX($A$1:$P$52,MATCH($D99, $A$1:$A$52,0),MATCH(_xlfn.CONCAT($A99,"_diff_pct"),$A$1:$P$1,0))</f>
        <v>-0.17103239309050916</v>
      </c>
      <c r="F99" t="str">
        <f t="shared" ref="F99:F100" si="26">INDEX($A$1:$A$52,MATCH($F$96,INDEX($A$1:$P$52,,MATCH(_xlfn.CONCAT($A99,"_rank"),$A$1:$P$1,0)),0))</f>
        <v>Office of Family Safety</v>
      </c>
      <c r="G99" s="5">
        <f t="shared" ref="G99:G100" si="27">INDEX($A$1:$P$52,MATCH($F99, $A$1:$A$52,0),MATCH(_xlfn.CONCAT($A99,"_diff_pct"),$A$1:$P$1,0))</f>
        <v>-0.13918241656366656</v>
      </c>
      <c r="I99" s="4"/>
    </row>
    <row r="100" spans="1:9" x14ac:dyDescent="0.45">
      <c r="A100" t="s">
        <v>75</v>
      </c>
      <c r="B100" t="str">
        <f t="shared" si="22"/>
        <v>Community Oversight Board</v>
      </c>
      <c r="C100" s="4">
        <f t="shared" si="23"/>
        <v>-0.82994157333333329</v>
      </c>
      <c r="D100" t="str">
        <f t="shared" si="24"/>
        <v>Clerk and Master - Chancery</v>
      </c>
      <c r="E100" s="5">
        <f t="shared" si="25"/>
        <v>-0.15295680364719175</v>
      </c>
      <c r="F100" t="str">
        <f t="shared" si="26"/>
        <v>Election Commission</v>
      </c>
      <c r="G100" s="5">
        <f t="shared" si="27"/>
        <v>-0.12882667147667154</v>
      </c>
      <c r="I100" s="4"/>
    </row>
  </sheetData>
  <dataValidations count="4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Select Department" prompt="Select Department" sqref="B82" xr:uid="{6510FE39-08D8-4E50-A7F8-034DF0C501A5}">
      <formula1>$A$2:$A$52</formula1>
    </dataValidation>
    <dataValidation type="list" allowBlank="1" showInputMessage="1" showErrorMessage="1" promptTitle="Select Department" prompt="Select Deparment" sqref="B82" xr:uid="{6136D741-AAE0-4CB0-AF86-661602F425AE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</cp:lastModifiedBy>
  <cp:revision/>
  <dcterms:created xsi:type="dcterms:W3CDTF">2020-02-26T17:00:38Z</dcterms:created>
  <dcterms:modified xsi:type="dcterms:W3CDTF">2023-05-24T22:21:17Z</dcterms:modified>
  <cp:category/>
  <cp:contentStatus/>
</cp:coreProperties>
</file>