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0fe9adf95d6e93/Desktop/NSS - Data Analytics 9/Excel/lookups_exercise-mjbeall09876/"/>
    </mc:Choice>
  </mc:AlternateContent>
  <xr:revisionPtr revIDLastSave="165" documentId="8_{19ED61FC-0AAB-4DAC-83F6-00D6AC42053B}" xr6:coauthVersionLast="47" xr6:coauthVersionMax="47" xr10:uidLastSave="{12A5F847-23F1-4567-B6B8-233A8182834C}"/>
  <bookViews>
    <workbookView xWindow="-110" yWindow="-110" windowWidth="19420" windowHeight="1030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57" i="1"/>
  <c r="D58" i="1"/>
  <c r="D59" i="1"/>
  <c r="D60" i="1"/>
  <c r="D61" i="1"/>
  <c r="D56" i="1"/>
  <c r="C57" i="1"/>
  <c r="C58" i="1"/>
  <c r="C59" i="1"/>
  <c r="C60" i="1"/>
  <c r="C61" i="1"/>
  <c r="C56" i="1"/>
  <c r="E3" i="1"/>
  <c r="E4" i="1"/>
  <c r="E5" i="1"/>
  <c r="E6" i="1"/>
  <c r="E7" i="1"/>
  <c r="E8" i="1"/>
  <c r="F6" i="1" s="1"/>
  <c r="E9" i="1"/>
  <c r="E10" i="1"/>
  <c r="F10" i="1" s="1"/>
  <c r="E11" i="1"/>
  <c r="F20" i="1" s="1"/>
  <c r="E12" i="1"/>
  <c r="E13" i="1"/>
  <c r="E14" i="1"/>
  <c r="E15" i="1"/>
  <c r="E16" i="1"/>
  <c r="F16" i="1" s="1"/>
  <c r="E17" i="1"/>
  <c r="E18" i="1"/>
  <c r="F18" i="1" s="1"/>
  <c r="E19" i="1"/>
  <c r="F19" i="1" s="1"/>
  <c r="E20" i="1"/>
  <c r="E21" i="1"/>
  <c r="E22" i="1"/>
  <c r="E23" i="1"/>
  <c r="E24" i="1"/>
  <c r="F24" i="1" s="1"/>
  <c r="E25" i="1"/>
  <c r="E26" i="1"/>
  <c r="F26" i="1" s="1"/>
  <c r="E27" i="1"/>
  <c r="F27" i="1" s="1"/>
  <c r="E28" i="1"/>
  <c r="E29" i="1"/>
  <c r="E30" i="1"/>
  <c r="E31" i="1"/>
  <c r="E32" i="1"/>
  <c r="F32" i="1" s="1"/>
  <c r="E33" i="1"/>
  <c r="E34" i="1"/>
  <c r="F34" i="1" s="1"/>
  <c r="E35" i="1"/>
  <c r="F35" i="1" s="1"/>
  <c r="E36" i="1"/>
  <c r="E37" i="1"/>
  <c r="E38" i="1"/>
  <c r="E39" i="1"/>
  <c r="E40" i="1"/>
  <c r="F40" i="1" s="1"/>
  <c r="E41" i="1"/>
  <c r="E42" i="1"/>
  <c r="F42" i="1" s="1"/>
  <c r="E43" i="1"/>
  <c r="F43" i="1" s="1"/>
  <c r="E44" i="1"/>
  <c r="E45" i="1"/>
  <c r="E46" i="1"/>
  <c r="E47" i="1"/>
  <c r="E48" i="1"/>
  <c r="F48" i="1" s="1"/>
  <c r="E49" i="1"/>
  <c r="E50" i="1"/>
  <c r="F50" i="1" s="1"/>
  <c r="E51" i="1"/>
  <c r="F51" i="1" s="1"/>
  <c r="E52" i="1"/>
  <c r="E2" i="1"/>
  <c r="C86" i="1"/>
  <c r="C85" i="1"/>
  <c r="C84" i="1"/>
  <c r="B86" i="1"/>
  <c r="B85" i="1"/>
  <c r="B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K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27" i="1" s="1"/>
  <c r="J28" i="1"/>
  <c r="J29" i="1"/>
  <c r="J30" i="1"/>
  <c r="J31" i="1"/>
  <c r="J32" i="1"/>
  <c r="J33" i="1"/>
  <c r="J34" i="1"/>
  <c r="J35" i="1"/>
  <c r="K35" i="1" s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15" i="1" l="1"/>
  <c r="F22" i="1"/>
  <c r="F14" i="1"/>
  <c r="F2" i="1"/>
  <c r="F45" i="1"/>
  <c r="F37" i="1"/>
  <c r="F29" i="1"/>
  <c r="F21" i="1"/>
  <c r="F13" i="1"/>
  <c r="F39" i="1"/>
  <c r="F31" i="1"/>
  <c r="F5" i="1"/>
  <c r="F36" i="1"/>
  <c r="F11" i="1"/>
  <c r="F30" i="1"/>
  <c r="F28" i="1"/>
  <c r="F38" i="1"/>
  <c r="F44" i="1"/>
  <c r="F12" i="1"/>
  <c r="F49" i="1"/>
  <c r="F41" i="1"/>
  <c r="F33" i="1"/>
  <c r="F25" i="1"/>
  <c r="F17" i="1"/>
  <c r="F8" i="1"/>
  <c r="F7" i="1"/>
  <c r="F47" i="1"/>
  <c r="F23" i="1"/>
  <c r="F46" i="1"/>
  <c r="F52" i="1"/>
  <c r="F4" i="1"/>
  <c r="F3" i="1"/>
  <c r="F9" i="1"/>
  <c r="K3" i="1"/>
  <c r="K33" i="1"/>
  <c r="K9" i="1"/>
  <c r="K48" i="1"/>
  <c r="K40" i="1"/>
  <c r="K32" i="1"/>
  <c r="K24" i="1"/>
  <c r="K16" i="1"/>
  <c r="K8" i="1"/>
  <c r="K42" i="1"/>
  <c r="K26" i="1"/>
  <c r="K18" i="1"/>
  <c r="K41" i="1"/>
  <c r="K25" i="1"/>
  <c r="K47" i="1"/>
  <c r="K39" i="1"/>
  <c r="K31" i="1"/>
  <c r="K23" i="1"/>
  <c r="K15" i="1"/>
  <c r="K7" i="1"/>
  <c r="K34" i="1"/>
  <c r="K10" i="1"/>
  <c r="K49" i="1"/>
  <c r="K17" i="1"/>
  <c r="K46" i="1"/>
  <c r="K38" i="1"/>
  <c r="K30" i="1"/>
  <c r="K22" i="1"/>
  <c r="K14" i="1"/>
  <c r="K6" i="1"/>
  <c r="K50" i="1"/>
  <c r="K2" i="1"/>
  <c r="K45" i="1"/>
  <c r="K37" i="1"/>
  <c r="K29" i="1"/>
  <c r="K21" i="1"/>
  <c r="K13" i="1"/>
  <c r="K5" i="1"/>
  <c r="K52" i="1"/>
  <c r="K44" i="1"/>
  <c r="K36" i="1"/>
  <c r="K28" i="1"/>
  <c r="K20" i="1"/>
  <c r="K12" i="1"/>
  <c r="K4" i="1"/>
  <c r="K51" i="1"/>
  <c r="K43" i="1"/>
  <c r="K19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<sst xmlns="http://schemas.openxmlformats.org/spreadsheetml/2006/main" count="150" uniqueCount="90">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</sst>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Budget and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3130600</c:v>
                </c:pt>
                <c:pt idx="1">
                  <c:v>3652300</c:v>
                </c:pt>
                <c:pt idx="2">
                  <c:v>3662400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7-44B4-B75C-B0DE29FCFA96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3115157.5599999898</c:v>
                </c:pt>
                <c:pt idx="1">
                  <c:v>3589693.2099999902</c:v>
                </c:pt>
                <c:pt idx="2">
                  <c:v>3564983.04999999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A7-44B4-B75C-B0DE29FC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25983"/>
        <c:axId val="597452047"/>
      </c:barChart>
      <c:catAx>
        <c:axId val="5298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2047"/>
        <c:crosses val="autoZero"/>
        <c:auto val="1"/>
        <c:lblAlgn val="ctr"/>
        <c:lblOffset val="100"/>
        <c:noMultiLvlLbl val="0"/>
      </c:catAx>
      <c:valAx>
        <c:axId val="5974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24918</xdr:colOff>
      <xdr:row>73</xdr:row>
      <xdr:rowOff>2894</xdr:rowOff>
    </xdr:from>
    <xdr:to>
      <xdr:col>7</xdr:col>
      <xdr:colOff>947678</xdr:colOff>
      <xdr:row>87</xdr:row>
      <xdr:rowOff>157866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A65AC-3D08-4A86-8272-75A325D2C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zoomScale="79" zoomScaleNormal="79" workbookViewId="0">
      <selection activeCell="I78" sqref="I78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_xlfn.RANK.EQ(E2,$E$2:$E$52,1)</f>
        <v>14</v>
      </c>
      <c r="G2">
        <v>382685200</v>
      </c>
      <c r="H2">
        <v>346340810.81999999</v>
      </c>
      <c r="I2">
        <f>IFERROR(H2-G2, "")</f>
        <v>-36344389.180000007</v>
      </c>
      <c r="J2" s="5">
        <f>IFERROR(I2/H2, "0")</f>
        <v>-0.10493822282725118</v>
      </c>
      <c r="K2">
        <f>_xlfn.RANK.EQ(J2,$J$2:$J$52,1)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IFERROR(N2/M2,"0")</f>
        <v>-5.9865847129256501E-2</v>
      </c>
      <c r="P2">
        <f>_xlfn.RANK.EQ(O2,$O$2:$O$52,1)</f>
        <v>14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_xlfn.RANK.EQ(E3,$E$2:$E$52,1)</f>
        <v>22</v>
      </c>
      <c r="G3">
        <v>334800</v>
      </c>
      <c r="H3">
        <v>312433.70999999897</v>
      </c>
      <c r="I3">
        <f t="shared" ref="I3:I52" si="3">IFERROR(H3-G3, "")</f>
        <v>-22366.290000001027</v>
      </c>
      <c r="J3" s="5">
        <f t="shared" ref="J3:J52" si="4">IFERROR(I3/H3, "0")</f>
        <v>-7.1587313673678488E-2</v>
      </c>
      <c r="K3">
        <f t="shared" ref="K3:K52" si="5">_xlfn.RANK.EQ(J3,$J$2:$J$52,1)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IFERROR(N3/M3,"0")</f>
        <v>-1.3559109974262671E-3</v>
      </c>
      <c r="P3">
        <f t="shared" ref="P3:P52" si="8">_xlfn.RANK.EQ(O3,$O$2:$O$52,1)</f>
        <v>37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-1.7440707697694863E-2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-1.7331268866947632E-3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-0.11123002959403271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-0.11528186307014912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-5.8328067339072524E-2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-0.11766445318188171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-5.3243850088734883E-2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-1.1626592968636483E-2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-4.6607825420280143E-2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-2.7697842991158804E-4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-4.5370836152683523E-2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-7.0835350460006705E-2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-8.0250917955821899E-2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-7.4147890262190919E-5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-8.1276787064492179E-2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-1.6004272606362537E-2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-4.4271622872473403E-2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-4.2620844647132936E-2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-1.6101937309368593E-2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-6.2446392671501351E-2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-4.2860872747024777E-2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-3.971909919295742E-3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-3.4392662500786743E-2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-1.8161839587761623E-2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-2.6635660489465278E-3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-5.1481972192227006E-2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-5.2033857953182258E-2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-5.2223687891129834E-2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-0.16168630757756886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-4.9078567313795014E-2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-2.6927997186112485E-2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-1.2072202931945403E-2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-4.764477918386123E-2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-8.0207454096728314E-3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-4.0246320962372462E-2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-3.3399350458007716E-2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-3.330268730789944E-4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-4.2274540964939038E-2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-7.4718268785991485E-2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-3.796233476981066E-2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-0.10705766018222174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VLOOKUP(A56,A2:D52,4,FALSE)</f>
        <v>-36209.630000000005</v>
      </c>
      <c r="C56">
        <f>VLOOKUP(A56,$A$2:$I$53,9,FALSE)</f>
        <v>-27292.159999999974</v>
      </c>
      <c r="D56">
        <f>VLOOKUP(A56,$A$2:$P$52,14,FALSE)</f>
        <v>-9181.0800000000163</v>
      </c>
    </row>
    <row r="57" spans="1:16" x14ac:dyDescent="0.35">
      <c r="A57" t="s">
        <v>25</v>
      </c>
      <c r="B57">
        <f t="shared" ref="B57:B61" si="9">VLOOKUP(A57,A3:D53,4,FALSE)</f>
        <v>0</v>
      </c>
      <c r="C57">
        <f t="shared" ref="C57:C61" si="10">VLOOKUP(A57,$A$2:$I$53,9,FALSE)</f>
        <v>0</v>
      </c>
      <c r="D57">
        <f t="shared" ref="D57:D61" si="11">VLOOKUP(A57,$A$2:$P$52,14,FALSE)</f>
        <v>-311228.08999999997</v>
      </c>
    </row>
    <row r="58" spans="1:16" x14ac:dyDescent="0.3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_xlfn.XLOOKUP(A65,$A$2:$A$52,$D$2:$D$52)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4" x14ac:dyDescent="0.35">
      <c r="A66" t="s">
        <v>25</v>
      </c>
      <c r="B66">
        <f t="shared" ref="B66:B70" si="12">_xlfn.XLOOKUP(A66,$A$2:$A$52,$D$2:$D$52)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INDEX($D$2:$D$52,MATCH($A74,$A$2:$A$52))</f>
        <v>-36209.630000000005</v>
      </c>
      <c r="C74">
        <f>INDEX($I$2:$I$52,MATCH($A74,$A$2:$A$52))</f>
        <v>-27292.159999999974</v>
      </c>
      <c r="D74">
        <f>INDEX($N$2:$N$52,MATCH($A74,$A$2:$A$52))</f>
        <v>-9181.0800000000163</v>
      </c>
    </row>
    <row r="75" spans="1:4" x14ac:dyDescent="0.35">
      <c r="A75" t="s">
        <v>25</v>
      </c>
      <c r="B75">
        <f t="shared" ref="B75:B79" si="15">INDEX($D$2:$D$52,MATCH($A75,$A$2:$A$52))</f>
        <v>0</v>
      </c>
      <c r="C75">
        <f t="shared" ref="C75:C79" si="16">INDEX($I$2:$I$52,MATCH($A75,$A$2:$A$52))</f>
        <v>0</v>
      </c>
      <c r="D75">
        <f t="shared" ref="D75:D79" si="17">INDEX($N$2:$N$52,MATCH($A75,$A$2:$A$52))</f>
        <v>-311228.08999999997</v>
      </c>
    </row>
    <row r="76" spans="1:4" x14ac:dyDescent="0.3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INDEX(B2:B52,MATCH($B$87,$A$2:$A$52))</f>
        <v>3130600</v>
      </c>
      <c r="C84" s="6">
        <f>INDEX(C2:C52,MATCH($B$87,$A$2:$A$52))</f>
        <v>3115157.5599999898</v>
      </c>
    </row>
    <row r="85" spans="1:7" x14ac:dyDescent="0.35">
      <c r="A85" t="s">
        <v>74</v>
      </c>
      <c r="B85" s="6">
        <f>INDEX(G2:G52,MATCH($B$87,$A$2:$A$52))</f>
        <v>3652300</v>
      </c>
      <c r="C85" s="6">
        <f>INDEX(H2:H52,MATCH($B$87,$A$2:$A$52))</f>
        <v>3589693.2099999902</v>
      </c>
    </row>
    <row r="86" spans="1:7" x14ac:dyDescent="0.35">
      <c r="A86" t="s">
        <v>75</v>
      </c>
      <c r="B86" s="6">
        <f>INDEX(L2:L52,MATCH($B$87,$A$2:$A$52))</f>
        <v>3662400</v>
      </c>
      <c r="C86" s="6">
        <f>INDEX(M2:M52,MATCH($B$87,$A$2:$A$52))</f>
        <v>3564983.04999999</v>
      </c>
    </row>
    <row r="87" spans="1:7" x14ac:dyDescent="0.35">
      <c r="B87" t="s">
        <v>18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C91" s="5"/>
      <c r="E91" s="5"/>
      <c r="G91" s="5"/>
    </row>
    <row r="92" spans="1:7" x14ac:dyDescent="0.35">
      <c r="A92" t="s">
        <v>74</v>
      </c>
      <c r="C92" s="5"/>
      <c r="E92" s="5"/>
      <c r="G92" s="5"/>
    </row>
    <row r="93" spans="1:7" x14ac:dyDescent="0.35">
      <c r="A93" t="s">
        <v>75</v>
      </c>
      <c r="C93" s="5"/>
      <c r="E93" s="5"/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 Beall</cp:lastModifiedBy>
  <cp:revision/>
  <dcterms:created xsi:type="dcterms:W3CDTF">2020-02-26T17:00:38Z</dcterms:created>
  <dcterms:modified xsi:type="dcterms:W3CDTF">2023-05-25T23:33:42Z</dcterms:modified>
  <cp:category/>
  <cp:contentStatus/>
</cp:coreProperties>
</file>