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9\Excel\lookups_exercise-volunteercjt\"/>
    </mc:Choice>
  </mc:AlternateContent>
  <xr:revisionPtr revIDLastSave="0" documentId="13_ncr:1_{B4D55471-E17E-42C8-940E-D976673C0E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1" l="1" a="1"/>
  <c r="E65" i="1" s="1"/>
  <c r="E56" i="1"/>
  <c r="B65" i="1"/>
  <c r="C70" i="1"/>
  <c r="B74" i="1"/>
  <c r="D66" i="1"/>
  <c r="D65" i="1"/>
  <c r="C65" i="1"/>
  <c r="B56" i="1"/>
  <c r="B98" i="1"/>
  <c r="F100" i="1"/>
  <c r="G100" i="1" s="1"/>
  <c r="F99" i="1"/>
  <c r="G99" i="1" s="1"/>
  <c r="F98" i="1"/>
  <c r="G98" i="1" s="1"/>
  <c r="D100" i="1"/>
  <c r="E100" i="1" s="1"/>
  <c r="D99" i="1"/>
  <c r="E99" i="1" s="1"/>
  <c r="D98" i="1"/>
  <c r="E98" i="1" s="1"/>
  <c r="B99" i="1"/>
  <c r="C99" i="1" s="1"/>
  <c r="B100" i="1"/>
  <c r="C100" i="1" s="1"/>
  <c r="G93" i="1" a="1"/>
  <c r="G93" i="1" s="1"/>
  <c r="G92" i="1" a="1"/>
  <c r="G92" i="1" s="1"/>
  <c r="G91" i="1" a="1"/>
  <c r="G91" i="1" s="1"/>
  <c r="E93" i="1" a="1"/>
  <c r="E93" i="1" s="1"/>
  <c r="E92" i="1" a="1"/>
  <c r="E92" i="1" s="1"/>
  <c r="E91" i="1" a="1"/>
  <c r="E91" i="1" s="1"/>
  <c r="C92" i="1" a="1"/>
  <c r="C92" i="1" s="1"/>
  <c r="C93" i="1" a="1"/>
  <c r="C93" i="1" s="1"/>
  <c r="C91" i="1" a="1"/>
  <c r="C91" i="1" s="1"/>
  <c r="B91" i="1" a="1"/>
  <c r="B91" i="1" s="1"/>
  <c r="F93" i="1" a="1"/>
  <c r="F93" i="1" s="1"/>
  <c r="F92" i="1" a="1"/>
  <c r="F92" i="1" s="1"/>
  <c r="F91" i="1" a="1"/>
  <c r="F91" i="1" s="1"/>
  <c r="D93" i="1" a="1"/>
  <c r="D93" i="1" s="1"/>
  <c r="D92" i="1" a="1"/>
  <c r="D92" i="1" s="1"/>
  <c r="D91" i="1" a="1"/>
  <c r="D91" i="1" s="1"/>
  <c r="B92" i="1" a="1"/>
  <c r="B92" i="1" s="1"/>
  <c r="B93" i="1" a="1"/>
  <c r="B93" i="1" s="1"/>
  <c r="E66" i="1" a="1"/>
  <c r="E66" i="1" s="1"/>
  <c r="F66" i="1" a="1"/>
  <c r="F66" i="1" s="1"/>
  <c r="G66" i="1" a="1"/>
  <c r="G66" i="1" s="1"/>
  <c r="E67" i="1" a="1"/>
  <c r="E67" i="1" s="1"/>
  <c r="F67" i="1" a="1"/>
  <c r="F67" i="1" s="1"/>
  <c r="G67" i="1" a="1"/>
  <c r="G67" i="1" s="1"/>
  <c r="E68" i="1" a="1"/>
  <c r="E68" i="1" s="1"/>
  <c r="F68" i="1" a="1"/>
  <c r="F68" i="1" s="1"/>
  <c r="G68" i="1" a="1"/>
  <c r="G68" i="1" s="1"/>
  <c r="E69" i="1" a="1"/>
  <c r="E69" i="1" s="1"/>
  <c r="F69" i="1" a="1"/>
  <c r="F69" i="1" s="1"/>
  <c r="G69" i="1" a="1"/>
  <c r="G69" i="1" s="1"/>
  <c r="E70" i="1" a="1"/>
  <c r="E70" i="1" s="1"/>
  <c r="F70" i="1" a="1"/>
  <c r="F70" i="1" s="1"/>
  <c r="G70" i="1" a="1"/>
  <c r="G70" i="1" s="1"/>
  <c r="F65" i="1" a="1"/>
  <c r="F65" i="1" s="1"/>
  <c r="G65" i="1" a="1"/>
  <c r="G65" i="1" s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F56" i="1"/>
  <c r="G56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F74" i="1"/>
  <c r="G74" i="1"/>
  <c r="E74" i="1"/>
  <c r="C86" i="1"/>
  <c r="B86" i="1"/>
  <c r="C85" i="1"/>
  <c r="B85" i="1"/>
  <c r="C84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C57" i="1"/>
  <c r="C58" i="1"/>
  <c r="C59" i="1"/>
  <c r="C60" i="1"/>
  <c r="C61" i="1"/>
  <c r="C56" i="1"/>
  <c r="D67" i="1"/>
  <c r="D68" i="1"/>
  <c r="D69" i="1"/>
  <c r="D70" i="1"/>
  <c r="C66" i="1"/>
  <c r="C67" i="1"/>
  <c r="C68" i="1"/>
  <c r="C69" i="1"/>
  <c r="B66" i="1"/>
  <c r="B67" i="1"/>
  <c r="B68" i="1"/>
  <c r="B69" i="1"/>
  <c r="B70" i="1"/>
  <c r="D57" i="1"/>
  <c r="D58" i="1"/>
  <c r="D59" i="1"/>
  <c r="D60" i="1"/>
  <c r="D61" i="1"/>
  <c r="D56" i="1"/>
  <c r="N52" i="1"/>
  <c r="O52" i="1" s="1"/>
  <c r="O51" i="1"/>
  <c r="N51" i="1"/>
  <c r="N50" i="1"/>
  <c r="O50" i="1" s="1"/>
  <c r="N49" i="1"/>
  <c r="O49" i="1" s="1"/>
  <c r="N48" i="1"/>
  <c r="O48" i="1" s="1"/>
  <c r="O47" i="1"/>
  <c r="N47" i="1"/>
  <c r="N46" i="1"/>
  <c r="O46" i="1" s="1"/>
  <c r="N45" i="1"/>
  <c r="O45" i="1" s="1"/>
  <c r="N44" i="1"/>
  <c r="O44" i="1" s="1"/>
  <c r="P44" i="1" s="1"/>
  <c r="O43" i="1"/>
  <c r="N43" i="1"/>
  <c r="N42" i="1"/>
  <c r="O42" i="1" s="1"/>
  <c r="N41" i="1"/>
  <c r="O41" i="1" s="1"/>
  <c r="N40" i="1"/>
  <c r="O40" i="1" s="1"/>
  <c r="O39" i="1"/>
  <c r="N39" i="1"/>
  <c r="N38" i="1"/>
  <c r="O38" i="1" s="1"/>
  <c r="N37" i="1"/>
  <c r="O37" i="1" s="1"/>
  <c r="N36" i="1"/>
  <c r="O36" i="1" s="1"/>
  <c r="O35" i="1"/>
  <c r="N35" i="1"/>
  <c r="N34" i="1"/>
  <c r="O34" i="1" s="1"/>
  <c r="N33" i="1"/>
  <c r="O33" i="1" s="1"/>
  <c r="N32" i="1"/>
  <c r="O32" i="1" s="1"/>
  <c r="O31" i="1"/>
  <c r="N31" i="1"/>
  <c r="N30" i="1"/>
  <c r="O30" i="1" s="1"/>
  <c r="N29" i="1"/>
  <c r="O29" i="1" s="1"/>
  <c r="N28" i="1"/>
  <c r="O28" i="1" s="1"/>
  <c r="O27" i="1"/>
  <c r="N27" i="1"/>
  <c r="N26" i="1"/>
  <c r="O26" i="1" s="1"/>
  <c r="N25" i="1"/>
  <c r="O25" i="1" s="1"/>
  <c r="P25" i="1" s="1"/>
  <c r="N24" i="1"/>
  <c r="O24" i="1" s="1"/>
  <c r="O23" i="1"/>
  <c r="N23" i="1"/>
  <c r="N22" i="1"/>
  <c r="O22" i="1" s="1"/>
  <c r="N21" i="1"/>
  <c r="O21" i="1" s="1"/>
  <c r="N20" i="1"/>
  <c r="O20" i="1" s="1"/>
  <c r="O19" i="1"/>
  <c r="N19" i="1"/>
  <c r="N18" i="1"/>
  <c r="O18" i="1" s="1"/>
  <c r="N17" i="1"/>
  <c r="O17" i="1" s="1"/>
  <c r="N16" i="1"/>
  <c r="O16" i="1" s="1"/>
  <c r="O15" i="1"/>
  <c r="P15" i="1" s="1"/>
  <c r="N15" i="1"/>
  <c r="N14" i="1"/>
  <c r="O14" i="1" s="1"/>
  <c r="N13" i="1"/>
  <c r="O13" i="1" s="1"/>
  <c r="N12" i="1"/>
  <c r="O12" i="1" s="1"/>
  <c r="O11" i="1"/>
  <c r="N11" i="1"/>
  <c r="N10" i="1"/>
  <c r="O10" i="1" s="1"/>
  <c r="N9" i="1"/>
  <c r="O9" i="1" s="1"/>
  <c r="N8" i="1"/>
  <c r="O8" i="1" s="1"/>
  <c r="O7" i="1"/>
  <c r="N7" i="1"/>
  <c r="N6" i="1"/>
  <c r="O6" i="1" s="1"/>
  <c r="P6" i="1" s="1"/>
  <c r="N5" i="1"/>
  <c r="O5" i="1" s="1"/>
  <c r="N4" i="1"/>
  <c r="O4" i="1" s="1"/>
  <c r="O3" i="1"/>
  <c r="N3" i="1"/>
  <c r="N2" i="1"/>
  <c r="O2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J45" i="1" s="1"/>
  <c r="I44" i="1"/>
  <c r="J44" i="1" s="1"/>
  <c r="I43" i="1"/>
  <c r="J43" i="1" s="1"/>
  <c r="I42" i="1"/>
  <c r="J42" i="1" s="1"/>
  <c r="K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K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K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K6" i="1" s="1"/>
  <c r="I5" i="1"/>
  <c r="J5" i="1" s="1"/>
  <c r="I4" i="1"/>
  <c r="J4" i="1" s="1"/>
  <c r="K4" i="1" s="1"/>
  <c r="I3" i="1"/>
  <c r="J3" i="1" s="1"/>
  <c r="I2" i="1"/>
  <c r="J2" i="1" s="1"/>
  <c r="D3" i="1"/>
  <c r="E3" i="1" s="1"/>
  <c r="D4" i="1"/>
  <c r="E4" i="1" s="1"/>
  <c r="D5" i="1"/>
  <c r="E5" i="1"/>
  <c r="D6" i="1"/>
  <c r="E6" i="1"/>
  <c r="D7" i="1"/>
  <c r="E7" i="1" s="1"/>
  <c r="D8" i="1"/>
  <c r="E8" i="1" s="1"/>
  <c r="D9" i="1"/>
  <c r="E9" i="1"/>
  <c r="D10" i="1"/>
  <c r="E10" i="1"/>
  <c r="D11" i="1"/>
  <c r="E11" i="1" s="1"/>
  <c r="D12" i="1"/>
  <c r="E12" i="1" s="1"/>
  <c r="D13" i="1"/>
  <c r="E13" i="1"/>
  <c r="D14" i="1"/>
  <c r="E14" i="1"/>
  <c r="D15" i="1"/>
  <c r="E15" i="1" s="1"/>
  <c r="D16" i="1"/>
  <c r="E16" i="1" s="1"/>
  <c r="D17" i="1"/>
  <c r="E17" i="1"/>
  <c r="D18" i="1"/>
  <c r="E18" i="1"/>
  <c r="D19" i="1"/>
  <c r="E19" i="1" s="1"/>
  <c r="D20" i="1"/>
  <c r="E20" i="1" s="1"/>
  <c r="D21" i="1"/>
  <c r="E21" i="1"/>
  <c r="D22" i="1"/>
  <c r="E22" i="1"/>
  <c r="D23" i="1"/>
  <c r="E23" i="1" s="1"/>
  <c r="D24" i="1"/>
  <c r="E24" i="1" s="1"/>
  <c r="D25" i="1"/>
  <c r="E25" i="1"/>
  <c r="D26" i="1"/>
  <c r="E26" i="1"/>
  <c r="D27" i="1"/>
  <c r="E27" i="1" s="1"/>
  <c r="D28" i="1"/>
  <c r="E28" i="1" s="1"/>
  <c r="D29" i="1"/>
  <c r="E29" i="1"/>
  <c r="D30" i="1"/>
  <c r="E30" i="1"/>
  <c r="D31" i="1"/>
  <c r="E31" i="1" s="1"/>
  <c r="D32" i="1"/>
  <c r="E32" i="1" s="1"/>
  <c r="F32" i="1" s="1"/>
  <c r="D33" i="1"/>
  <c r="E33" i="1"/>
  <c r="D34" i="1"/>
  <c r="E34" i="1"/>
  <c r="F34" i="1" s="1"/>
  <c r="D35" i="1"/>
  <c r="E35" i="1" s="1"/>
  <c r="D36" i="1"/>
  <c r="E36" i="1" s="1"/>
  <c r="D37" i="1"/>
  <c r="E37" i="1"/>
  <c r="D38" i="1"/>
  <c r="E38" i="1"/>
  <c r="D39" i="1"/>
  <c r="E39" i="1" s="1"/>
  <c r="D40" i="1"/>
  <c r="E40" i="1" s="1"/>
  <c r="D41" i="1"/>
  <c r="E41" i="1"/>
  <c r="D42" i="1"/>
  <c r="E42" i="1"/>
  <c r="F42" i="1" s="1"/>
  <c r="D43" i="1"/>
  <c r="E43" i="1" s="1"/>
  <c r="D44" i="1"/>
  <c r="E44" i="1" s="1"/>
  <c r="D45" i="1"/>
  <c r="E45" i="1"/>
  <c r="D46" i="1"/>
  <c r="E46" i="1"/>
  <c r="D47" i="1"/>
  <c r="E47" i="1" s="1"/>
  <c r="D48" i="1"/>
  <c r="E48" i="1" s="1"/>
  <c r="D49" i="1"/>
  <c r="E49" i="1"/>
  <c r="D50" i="1"/>
  <c r="E50" i="1"/>
  <c r="F50" i="1" s="1"/>
  <c r="D51" i="1"/>
  <c r="E51" i="1" s="1"/>
  <c r="F51" i="1" s="1"/>
  <c r="D52" i="1"/>
  <c r="E52" i="1" s="1"/>
  <c r="D2" i="1"/>
  <c r="B57" i="1"/>
  <c r="B58" i="1"/>
  <c r="B59" i="1"/>
  <c r="B60" i="1"/>
  <c r="B61" i="1"/>
  <c r="E2" i="1"/>
  <c r="P5" i="1" l="1"/>
  <c r="P24" i="1"/>
  <c r="P34" i="1"/>
  <c r="P43" i="1"/>
  <c r="P16" i="1"/>
  <c r="P35" i="1"/>
  <c r="P7" i="1"/>
  <c r="P17" i="1"/>
  <c r="P36" i="1"/>
  <c r="P46" i="1"/>
  <c r="P26" i="1"/>
  <c r="P45" i="1"/>
  <c r="P8" i="1"/>
  <c r="P18" i="1"/>
  <c r="P27" i="1"/>
  <c r="P37" i="1"/>
  <c r="P9" i="1"/>
  <c r="P28" i="1"/>
  <c r="P38" i="1"/>
  <c r="P47" i="1"/>
  <c r="P10" i="1"/>
  <c r="P19" i="1"/>
  <c r="P29" i="1"/>
  <c r="P48" i="1"/>
  <c r="P2" i="1"/>
  <c r="P11" i="1"/>
  <c r="P21" i="1"/>
  <c r="P40" i="1"/>
  <c r="P50" i="1"/>
  <c r="P49" i="1"/>
  <c r="P12" i="1"/>
  <c r="P22" i="1"/>
  <c r="P31" i="1"/>
  <c r="P41" i="1"/>
  <c r="P30" i="1"/>
  <c r="P3" i="1"/>
  <c r="P13" i="1"/>
  <c r="P32" i="1"/>
  <c r="P42" i="1"/>
  <c r="P51" i="1"/>
  <c r="P20" i="1"/>
  <c r="P39" i="1"/>
  <c r="P4" i="1"/>
  <c r="P14" i="1"/>
  <c r="P23" i="1"/>
  <c r="P33" i="1"/>
  <c r="P52" i="1"/>
  <c r="K5" i="1"/>
  <c r="K17" i="1"/>
  <c r="K29" i="1"/>
  <c r="K41" i="1"/>
  <c r="K21" i="1"/>
  <c r="K33" i="1"/>
  <c r="K45" i="1"/>
  <c r="K19" i="1"/>
  <c r="K9" i="1"/>
  <c r="K10" i="1"/>
  <c r="K22" i="1"/>
  <c r="K34" i="1"/>
  <c r="K46" i="1"/>
  <c r="K31" i="1"/>
  <c r="K44" i="1"/>
  <c r="K11" i="1"/>
  <c r="K23" i="1"/>
  <c r="K35" i="1"/>
  <c r="K47" i="1"/>
  <c r="K43" i="1"/>
  <c r="K20" i="1"/>
  <c r="K12" i="1"/>
  <c r="K24" i="1"/>
  <c r="K36" i="1"/>
  <c r="K48" i="1"/>
  <c r="K7" i="1"/>
  <c r="K32" i="1"/>
  <c r="K13" i="1"/>
  <c r="K25" i="1"/>
  <c r="K37" i="1"/>
  <c r="K49" i="1"/>
  <c r="K2" i="1"/>
  <c r="K14" i="1"/>
  <c r="K26" i="1"/>
  <c r="K38" i="1"/>
  <c r="K50" i="1"/>
  <c r="K8" i="1"/>
  <c r="K3" i="1"/>
  <c r="K15" i="1"/>
  <c r="K27" i="1"/>
  <c r="K39" i="1"/>
  <c r="K51" i="1"/>
  <c r="K16" i="1"/>
  <c r="K28" i="1"/>
  <c r="K40" i="1"/>
  <c r="K52" i="1"/>
  <c r="F26" i="1"/>
  <c r="F18" i="1"/>
  <c r="F10" i="1"/>
  <c r="F41" i="1"/>
  <c r="F17" i="1"/>
  <c r="F9" i="1"/>
  <c r="F48" i="1"/>
  <c r="F16" i="1"/>
  <c r="F8" i="1"/>
  <c r="F40" i="1"/>
  <c r="F7" i="1"/>
  <c r="F22" i="1"/>
  <c r="F49" i="1"/>
  <c r="F24" i="1"/>
  <c r="F23" i="1"/>
  <c r="F38" i="1"/>
  <c r="F30" i="1"/>
  <c r="F14" i="1"/>
  <c r="F6" i="1"/>
  <c r="F25" i="1"/>
  <c r="F47" i="1"/>
  <c r="F31" i="1"/>
  <c r="F46" i="1"/>
  <c r="F37" i="1"/>
  <c r="F21" i="1"/>
  <c r="F13" i="1"/>
  <c r="F33" i="1"/>
  <c r="F39" i="1"/>
  <c r="F15" i="1"/>
  <c r="F45" i="1"/>
  <c r="F29" i="1"/>
  <c r="F5" i="1"/>
  <c r="F52" i="1"/>
  <c r="F44" i="1"/>
  <c r="F36" i="1"/>
  <c r="F28" i="1"/>
  <c r="F20" i="1"/>
  <c r="F12" i="1"/>
  <c r="F4" i="1"/>
  <c r="F43" i="1"/>
  <c r="F35" i="1"/>
  <c r="F27" i="1"/>
  <c r="F19" i="1"/>
  <c r="F11" i="1"/>
  <c r="F3" i="1"/>
  <c r="F2" i="1"/>
  <c r="C9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<sst xmlns="http://schemas.openxmlformats.org/spreadsheetml/2006/main" count="162" uniqueCount="91">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</sst>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metro_budget!$A$87</c:f>
          <c:strCache>
            <c:ptCount val="1"/>
            <c:pt idx="0">
              <c:v>Internal Audit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1382900</c:v>
                </c:pt>
                <c:pt idx="1">
                  <c:v>1545700</c:v>
                </c:pt>
                <c:pt idx="2">
                  <c:v>1525900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A-47CE-A0DB-D207820D5DDB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1250442.02</c:v>
                </c:pt>
                <c:pt idx="1">
                  <c:v>1281335.23</c:v>
                </c:pt>
                <c:pt idx="2">
                  <c:v>1393285.06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4A-47CE-A0DB-D207820D5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948112"/>
        <c:axId val="964950992"/>
      </c:barChart>
      <c:catAx>
        <c:axId val="96494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50992"/>
        <c:crosses val="autoZero"/>
        <c:auto val="1"/>
        <c:lblAlgn val="ctr"/>
        <c:lblOffset val="100"/>
        <c:noMultiLvlLbl val="0"/>
      </c:catAx>
      <c:valAx>
        <c:axId val="9649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4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904240</xdr:colOff>
      <xdr:row>79</xdr:row>
      <xdr:rowOff>20743</xdr:rowOff>
    </xdr:from>
    <xdr:to>
      <xdr:col>10</xdr:col>
      <xdr:colOff>420793</xdr:colOff>
      <xdr:row>94</xdr:row>
      <xdr:rowOff>20743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4B04DD-80A8-74AA-B988-21817B28E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zoomScale="90" zoomScaleNormal="90" workbookViewId="0">
      <pane ySplit="1" topLeftCell="A80" activePane="bottomLeft" state="frozen"/>
      <selection pane="bottomLeft" activeCell="D103" sqref="D103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_xlfn.RANK.EQ(E2,E$2:E$52,1)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_xlfn.RANK.EQ(J2,J$2:J$52,1)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_xlfn.RANK.EQ(O2,O$2:O$52,1)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_xlfn.RANK.EQ(E3,E$2:E$52,1)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_xlfn.RANK.EQ(J3,J$2:J$52,1)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_xlfn.RANK.EQ(O3,O$2:O$52,1)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  <c r="E54" s="7" t="s">
        <v>90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  <c r="E55" s="1" t="s">
        <v>3</v>
      </c>
      <c r="F55" s="1" t="s">
        <v>8</v>
      </c>
      <c r="G55" s="1" t="s">
        <v>13</v>
      </c>
    </row>
    <row r="56" spans="1:16" x14ac:dyDescent="0.3">
      <c r="A56" t="s">
        <v>24</v>
      </c>
      <c r="B56">
        <f>VLOOKUP(A56,$A$2:$D$52,4,FALSE)</f>
        <v>-36209.630000000005</v>
      </c>
      <c r="C56">
        <f>VLOOKUP(A56,$A$2:$I$52,9,FALSE)</f>
        <v>-27292.159999999974</v>
      </c>
      <c r="D56">
        <f>VLOOKUP(A56,$A$2:$N$52,14,FALSE)</f>
        <v>-9181.0800000000163</v>
      </c>
      <c r="E56">
        <f>VLOOKUP($A56,$A$2:$P$52,MATCH(E$55,$A$1:$P$1,0),FALSE)</f>
        <v>-36209.630000000005</v>
      </c>
      <c r="F56">
        <f t="shared" ref="F56:G61" si="9">VLOOKUP($A56,$A$2:$P$52,MATCH(F$55,$A$1:$P$1,0),FALSE)</f>
        <v>-27292.159999999974</v>
      </c>
      <c r="G56">
        <f t="shared" si="9"/>
        <v>-9181.0800000000163</v>
      </c>
    </row>
    <row r="57" spans="1:16" x14ac:dyDescent="0.3">
      <c r="A57" t="s">
        <v>25</v>
      </c>
      <c r="B57">
        <f t="shared" ref="B57:B61" si="10">VLOOKUP(A57,$A$2:$D$52,4,FALSE)</f>
        <v>0</v>
      </c>
      <c r="C57">
        <f t="shared" ref="C57:C61" si="11">VLOOKUP(A57,$A$2:$I$52,9,FALSE)</f>
        <v>0</v>
      </c>
      <c r="D57">
        <f t="shared" ref="D57:D61" si="12">VLOOKUP(A57,$A$2:$N$52,14,FALSE)</f>
        <v>-311228.08999999997</v>
      </c>
      <c r="E57">
        <f t="shared" ref="E57:E61" si="13">VLOOKUP($A57,$A$2:$P$52,MATCH(E$55,$A$1:$P$1,0),FALSE)</f>
        <v>0</v>
      </c>
      <c r="F57">
        <f t="shared" si="9"/>
        <v>0</v>
      </c>
      <c r="G57">
        <f t="shared" si="9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E58">
        <f t="shared" si="13"/>
        <v>-149396.10000000987</v>
      </c>
      <c r="F58">
        <f t="shared" si="9"/>
        <v>-189254.06000000006</v>
      </c>
      <c r="G58">
        <f t="shared" si="9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E59">
        <f t="shared" si="13"/>
        <v>-12230.810000000056</v>
      </c>
      <c r="F59">
        <f t="shared" si="9"/>
        <v>-45485.580000000075</v>
      </c>
      <c r="G59">
        <f t="shared" si="9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E60">
        <f t="shared" si="13"/>
        <v>-4950.4699999999721</v>
      </c>
      <c r="F60">
        <f t="shared" si="9"/>
        <v>-8005.7900000010268</v>
      </c>
      <c r="G60">
        <f t="shared" si="9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E61">
        <f t="shared" si="13"/>
        <v>-184239.79000001028</v>
      </c>
      <c r="F61">
        <f t="shared" si="9"/>
        <v>-133456.33000001032</v>
      </c>
      <c r="G61">
        <f t="shared" si="9"/>
        <v>-82077.349999999627</v>
      </c>
    </row>
    <row r="63" spans="1:16" x14ac:dyDescent="0.3">
      <c r="A63" s="7" t="s">
        <v>68</v>
      </c>
      <c r="E63" s="7" t="s">
        <v>90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  <c r="E64" s="1" t="s">
        <v>3</v>
      </c>
      <c r="F64" s="1" t="s">
        <v>8</v>
      </c>
      <c r="G64" s="1" t="s">
        <v>13</v>
      </c>
    </row>
    <row r="65" spans="1:9" x14ac:dyDescent="0.3">
      <c r="A65" t="s">
        <v>24</v>
      </c>
      <c r="B65">
        <f>_xlfn.XLOOKUP(A65,$A$2:$A$52,$D$2:$D$52,"not found",0)</f>
        <v>-36209.630000000005</v>
      </c>
      <c r="C65">
        <f>_xlfn.XLOOKUP(A65,A2:A52,I2:I52,"not found",0)</f>
        <v>-27292.159999999974</v>
      </c>
      <c r="D65">
        <f>_xlfn.XLOOKUP(A65,A2:A52,N2:N52,"not found",0)</f>
        <v>-9181.0800000000163</v>
      </c>
      <c r="E65" s="9" cm="1">
        <f t="array" ref="E65">_xlfn.XLOOKUP($A65,$A$1:$A$52,(INDEX($A$1:$P$52,,MATCH(E$64,$A$1:$P$1,0))),"not found",0)</f>
        <v>-36209.630000000005</v>
      </c>
      <c r="F65" s="9" cm="1">
        <f t="array" ref="F65">_xlfn.XLOOKUP($A65,$A$1:$A$52,(INDEX($A$1:$P$52,,MATCH(F$64,$A$1:$P$1,0))),"not found",0)</f>
        <v>-27292.159999999974</v>
      </c>
      <c r="G65" s="9" cm="1">
        <f t="array" ref="G65">_xlfn.XLOOKUP($A65,$A$1:$A$52,(INDEX($A$1:$P$52,,MATCH(G$64,$A$1:$P$1,0))),"not found",0)</f>
        <v>-9181.0800000000163</v>
      </c>
      <c r="I65" s="9"/>
    </row>
    <row r="66" spans="1:9" x14ac:dyDescent="0.3">
      <c r="A66" t="s">
        <v>25</v>
      </c>
      <c r="B66">
        <f t="shared" ref="B66:B70" si="14">_xlfn.XLOOKUP(A66,$A$2:$A$52,$D$2:$D$52,"not found",0)</f>
        <v>0</v>
      </c>
      <c r="C66">
        <f t="shared" ref="C66:C70" si="15">_xlfn.XLOOKUP(A66,A3:A53,I3:I53,"not found",0)</f>
        <v>0</v>
      </c>
      <c r="D66">
        <f t="shared" ref="D66:D70" si="16">_xlfn.XLOOKUP(A66,A3:A53,N3:N53,"not found",0)</f>
        <v>-311228.08999999997</v>
      </c>
      <c r="E66" s="9" cm="1">
        <f t="array" ref="E66">_xlfn.XLOOKUP($A66,$A$1:$A$52,(INDEX($A$1:$P$52,,MATCH(E$64,$A$1:$P$1,0))),"not found",0)</f>
        <v>0</v>
      </c>
      <c r="F66" s="9" cm="1">
        <f t="array" ref="F66">_xlfn.XLOOKUP($A66,$A$1:$A$52,(INDEX($A$1:$P$52,,MATCH(F$64,$A$1:$P$1,0))),"not found",0)</f>
        <v>0</v>
      </c>
      <c r="G66" s="9" cm="1">
        <f t="array" ref="G66">_xlfn.XLOOKUP($A66,$A$1:$A$52,(INDEX($A$1:$P$52,,MATCH(G$64,$A$1:$P$1,0))),"not found",0)</f>
        <v>-311228.08999999997</v>
      </c>
      <c r="I66" s="9"/>
    </row>
    <row r="67" spans="1:9" x14ac:dyDescent="0.3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  <c r="E67" s="9" cm="1">
        <f t="array" ref="E67">_xlfn.XLOOKUP($A67,$A$1:$A$52,(INDEX($A$1:$P$52,,MATCH(E$64,$A$1:$P$1,0))),"not found",0)</f>
        <v>-149396.10000000987</v>
      </c>
      <c r="F67" s="9" cm="1">
        <f t="array" ref="F67">_xlfn.XLOOKUP($A67,$A$1:$A$52,(INDEX($A$1:$P$52,,MATCH(F$64,$A$1:$P$1,0))),"not found",0)</f>
        <v>-189254.06000000006</v>
      </c>
      <c r="G67" s="9" cm="1">
        <f t="array" ref="G67">_xlfn.XLOOKUP($A67,$A$1:$A$52,(INDEX($A$1:$P$52,,MATCH(G$64,$A$1:$P$1,0))),"not found",0)</f>
        <v>-374962.91000000015</v>
      </c>
    </row>
    <row r="68" spans="1:9" x14ac:dyDescent="0.3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  <c r="E68" s="9" cm="1">
        <f t="array" ref="E68">_xlfn.XLOOKUP($A68,$A$1:$A$52,(INDEX($A$1:$P$52,,MATCH(E$64,$A$1:$P$1,0))),"not found",0)</f>
        <v>-12230.810000000056</v>
      </c>
      <c r="F68" s="9" cm="1">
        <f t="array" ref="F68">_xlfn.XLOOKUP($A68,$A$1:$A$52,(INDEX($A$1:$P$52,,MATCH(F$64,$A$1:$P$1,0))),"not found",0)</f>
        <v>-45485.580000000075</v>
      </c>
      <c r="G68" s="9" cm="1">
        <f t="array" ref="G68">_xlfn.XLOOKUP($A68,$A$1:$A$52,(INDEX($A$1:$P$52,,MATCH(G$64,$A$1:$P$1,0))),"not found",0)</f>
        <v>-72.879999999888241</v>
      </c>
    </row>
    <row r="69" spans="1:9" x14ac:dyDescent="0.3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  <c r="E69" s="9" cm="1">
        <f t="array" ref="E69">_xlfn.XLOOKUP($A69,$A$1:$A$52,(INDEX($A$1:$P$52,,MATCH(E$64,$A$1:$P$1,0))),"not found",0)</f>
        <v>-4950.4699999999721</v>
      </c>
      <c r="F69" s="9" cm="1">
        <f t="array" ref="F69">_xlfn.XLOOKUP($A69,$A$1:$A$52,(INDEX($A$1:$P$52,,MATCH(F$64,$A$1:$P$1,0))),"not found",0)</f>
        <v>-8005.7900000010268</v>
      </c>
      <c r="G69" s="9" cm="1">
        <f t="array" ref="G69">_xlfn.XLOOKUP($A69,$A$1:$A$52,(INDEX($A$1:$P$52,,MATCH(G$64,$A$1:$P$1,0))),"not found",0)</f>
        <v>-1724.9000000000233</v>
      </c>
    </row>
    <row r="70" spans="1:9" x14ac:dyDescent="0.3">
      <c r="A70" t="s">
        <v>55</v>
      </c>
      <c r="B70">
        <f t="shared" si="14"/>
        <v>-184239.79000001028</v>
      </c>
      <c r="C70">
        <f>_xlfn.XLOOKUP(A70,A7:A57,I7:I57,"not found",0)</f>
        <v>-133456.33000001032</v>
      </c>
      <c r="D70">
        <f t="shared" si="16"/>
        <v>-82077.349999999627</v>
      </c>
      <c r="E70" s="9" cm="1">
        <f t="array" ref="E70">_xlfn.XLOOKUP($A70,$A$1:$A$52,(INDEX($A$1:$P$52,,MATCH(E$64,$A$1:$P$1,0))),"not found",0)</f>
        <v>-184239.79000001028</v>
      </c>
      <c r="F70" s="9" cm="1">
        <f t="array" ref="F70">_xlfn.XLOOKUP($A70,$A$1:$A$52,(INDEX($A$1:$P$52,,MATCH(F$64,$A$1:$P$1,0))),"not found",0)</f>
        <v>-133456.33000001032</v>
      </c>
      <c r="G70" s="9" cm="1">
        <f t="array" ref="G70">_xlfn.XLOOKUP($A70,$A$1:$A$52,(INDEX($A$1:$P$52,,MATCH(G$64,$A$1:$P$1,0))),"not found",0)</f>
        <v>-82077.349999999627</v>
      </c>
    </row>
    <row r="72" spans="1:9" x14ac:dyDescent="0.3">
      <c r="A72" s="7" t="s">
        <v>69</v>
      </c>
      <c r="E72" s="7" t="s">
        <v>90</v>
      </c>
    </row>
    <row r="73" spans="1:9" x14ac:dyDescent="0.3">
      <c r="A73" s="1" t="s">
        <v>0</v>
      </c>
      <c r="B73" s="1" t="s">
        <v>3</v>
      </c>
      <c r="C73" s="1" t="s">
        <v>8</v>
      </c>
      <c r="D73" s="1" t="s">
        <v>13</v>
      </c>
      <c r="E73" s="1" t="s">
        <v>3</v>
      </c>
      <c r="F73" s="1" t="s">
        <v>8</v>
      </c>
      <c r="G73" s="1" t="s">
        <v>13</v>
      </c>
    </row>
    <row r="74" spans="1:9" x14ac:dyDescent="0.3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  <c r="E74">
        <f>INDEX($B$2:$P$52,MATCH($A74,$A$2:$A$52,0),MATCH(E$73,$B$1:$P$1,0))</f>
        <v>-36209.630000000005</v>
      </c>
      <c r="F74">
        <f t="shared" ref="F74:G79" si="17">INDEX($B$2:$P$52,MATCH($A74,$A$2:$A$52,0),MATCH(F$73,$B$1:$P$1,0))</f>
        <v>-27292.159999999974</v>
      </c>
      <c r="G74">
        <f t="shared" si="17"/>
        <v>-9181.0800000000163</v>
      </c>
    </row>
    <row r="75" spans="1:9" x14ac:dyDescent="0.3">
      <c r="A75" t="s">
        <v>25</v>
      </c>
      <c r="B75">
        <f t="shared" ref="B75:B79" si="18">INDEX($D$2:$D$52,MATCH(A75,$A$2:$A$52,0))</f>
        <v>0</v>
      </c>
      <c r="C75">
        <f t="shared" ref="C75:C79" si="19">INDEX($I$2:$I$52,MATCH(A75,$A$2:$A$52,0))</f>
        <v>0</v>
      </c>
      <c r="D75">
        <f t="shared" ref="D75:D79" si="20">INDEX($N$2:$N$52,MATCH(A75,$A$2:$A$52,0))</f>
        <v>-311228.08999999997</v>
      </c>
      <c r="E75">
        <f t="shared" ref="E75:E79" si="21">INDEX($B$2:$P$52,MATCH($A75,$A$2:$A$52,0),MATCH(E$73,$B$1:$P$1,0))</f>
        <v>0</v>
      </c>
      <c r="F75">
        <f t="shared" si="17"/>
        <v>0</v>
      </c>
      <c r="G75">
        <f t="shared" si="17"/>
        <v>-311228.08999999997</v>
      </c>
    </row>
    <row r="76" spans="1:9" x14ac:dyDescent="0.3">
      <c r="A76" t="s">
        <v>32</v>
      </c>
      <c r="B76">
        <f t="shared" si="18"/>
        <v>-149396.10000000987</v>
      </c>
      <c r="C76">
        <f t="shared" si="19"/>
        <v>-189254.06000000006</v>
      </c>
      <c r="D76">
        <f t="shared" si="20"/>
        <v>-374962.91000000015</v>
      </c>
      <c r="E76">
        <f t="shared" si="21"/>
        <v>-149396.10000000987</v>
      </c>
      <c r="F76">
        <f t="shared" si="17"/>
        <v>-189254.06000000006</v>
      </c>
      <c r="G76">
        <f t="shared" si="17"/>
        <v>-374962.91000000015</v>
      </c>
    </row>
    <row r="77" spans="1:9" x14ac:dyDescent="0.3">
      <c r="A77" t="s">
        <v>38</v>
      </c>
      <c r="B77">
        <f t="shared" si="18"/>
        <v>-12230.810000000056</v>
      </c>
      <c r="C77">
        <f t="shared" si="19"/>
        <v>-45485.580000000075</v>
      </c>
      <c r="D77">
        <f t="shared" si="20"/>
        <v>-72.879999999888241</v>
      </c>
      <c r="E77">
        <f t="shared" si="21"/>
        <v>-12230.810000000056</v>
      </c>
      <c r="F77">
        <f t="shared" si="17"/>
        <v>-45485.580000000075</v>
      </c>
      <c r="G77">
        <f t="shared" si="17"/>
        <v>-72.879999999888241</v>
      </c>
    </row>
    <row r="78" spans="1:9" x14ac:dyDescent="0.3">
      <c r="A78" t="s">
        <v>39</v>
      </c>
      <c r="B78">
        <f t="shared" si="18"/>
        <v>-4950.4699999999721</v>
      </c>
      <c r="C78">
        <f t="shared" si="19"/>
        <v>-8005.7900000010268</v>
      </c>
      <c r="D78">
        <f t="shared" si="20"/>
        <v>-1724.9000000000233</v>
      </c>
      <c r="E78">
        <f t="shared" si="21"/>
        <v>-4950.4699999999721</v>
      </c>
      <c r="F78">
        <f t="shared" si="17"/>
        <v>-8005.7900000010268</v>
      </c>
      <c r="G78">
        <f t="shared" si="17"/>
        <v>-1724.9000000000233</v>
      </c>
    </row>
    <row r="79" spans="1:9" x14ac:dyDescent="0.3">
      <c r="A79" t="s">
        <v>55</v>
      </c>
      <c r="B79">
        <f t="shared" si="18"/>
        <v>-184239.79000001028</v>
      </c>
      <c r="C79">
        <f t="shared" si="19"/>
        <v>-133456.33000001032</v>
      </c>
      <c r="D79">
        <f t="shared" si="20"/>
        <v>-82077.349999999627</v>
      </c>
      <c r="E79">
        <f t="shared" si="21"/>
        <v>-184239.79000001028</v>
      </c>
      <c r="F79">
        <f t="shared" si="17"/>
        <v>-133456.33000001032</v>
      </c>
      <c r="G79">
        <f t="shared" si="17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INDEX(B$2:B$52,MATCH($A$87,$A$2:$A$52,0))</f>
        <v>1382900</v>
      </c>
      <c r="C84" s="6">
        <f>INDEX(C$2:C$52,MATCH($A$87,$A$2:$A$52,0))</f>
        <v>1250442.02</v>
      </c>
    </row>
    <row r="85" spans="1:7" x14ac:dyDescent="0.3">
      <c r="A85" t="s">
        <v>74</v>
      </c>
      <c r="B85" s="6">
        <f>INDEX(G$2:G$52,MATCH($A$87,$A$2:$A$52,0))</f>
        <v>1545700</v>
      </c>
      <c r="C85" s="6">
        <f>INDEX(H$2:H$52,MATCH($A$87,$A$2:$A$52,0))</f>
        <v>1281335.23</v>
      </c>
    </row>
    <row r="86" spans="1:7" x14ac:dyDescent="0.3">
      <c r="A86" t="s">
        <v>75</v>
      </c>
      <c r="B86" s="6">
        <f>INDEX(L$2:L$52,MATCH($A$87,$A$2:$A$52,0))</f>
        <v>1525900</v>
      </c>
      <c r="C86" s="6">
        <f>INDEX(M$2:M$52,MATCH($A$87,$A$2:$A$52,0))</f>
        <v>1393285.06</v>
      </c>
    </row>
    <row r="87" spans="1:7" x14ac:dyDescent="0.3">
      <c r="A87" t="s">
        <v>42</v>
      </c>
    </row>
    <row r="88" spans="1:7" x14ac:dyDescent="0.3">
      <c r="A88" s="7" t="s">
        <v>76</v>
      </c>
      <c r="C88" s="9"/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str" cm="1">
        <f t="array" ref="B91">_xlfn.XLOOKUP(B$89,(INDEX($A$1:$P$52,,MATCH($A91&amp;"_rank",$A$1:$P$1,0))),(INDEX($A$1:$P$52,,MATCH(B$90,$A$1:$P$1,0))),"not found",0)</f>
        <v>Clerk and Master - Chancery</v>
      </c>
      <c r="C91" s="5" cm="1">
        <f t="array" ref="C91">_xlfn.XLOOKUP(B$89,(INDEX($A$1:$P$52,,MATCH($A91&amp;"_rank",$A$1:$P$1,0))),(INDEX($A$1:$P$52,,MATCH($A91&amp;"_diff_pct",$A$1:$P$1,0))),"not found",0)</f>
        <v>-0.15235918433091292</v>
      </c>
      <c r="D91" t="str" cm="1">
        <f t="array" ref="D91">_xlfn.XLOOKUP(D$89,(INDEX($A$1:$P$52,,MATCH($A91&amp;"_rank",$A$1:$P$1,0))),(INDEX($A$1:$P$52,,MATCH(D$90,$A$1:$P$1,0))),"not found",0)</f>
        <v>Circuit Court Clerk</v>
      </c>
      <c r="E91" s="5" cm="1">
        <f t="array" ref="E91">_xlfn.XLOOKUP(D$89,(INDEX($A$1:$P$52,,MATCH($A91&amp;"_rank",$A$1:$P$1,0))),(INDEX($A$1:$P$52,,MATCH($A91&amp;"_diff_pct",$A$1:$P$1,0))),"not found",0)</f>
        <v>-0.11502817362571344</v>
      </c>
      <c r="F91" t="str" cm="1">
        <f t="array" ref="F91">_xlfn.XLOOKUP(F$89,(INDEX($A$1:$P$52,,MATCH($A91&amp;"_rank",$A$1:$P$1,0))),(INDEX($A$1:$P$52,,MATCH(F$90,$A$1:$P$1,0))),"not found",0)</f>
        <v>Internal Audit</v>
      </c>
      <c r="G91" s="5" cm="1">
        <f t="array" ref="G91">_xlfn.XLOOKUP(F$89,(INDEX($A$1:$P$52,,MATCH($A91&amp;"_rank",$A$1:$P$1,0))),(INDEX($A$1:$P$52,,MATCH($A91&amp;"_diff_pct",$A$1:$P$1,0))),"not found",0)</f>
        <v>-9.5782760864849215E-2</v>
      </c>
    </row>
    <row r="92" spans="1:7" x14ac:dyDescent="0.3">
      <c r="A92" t="s">
        <v>74</v>
      </c>
      <c r="B92" t="str" cm="1">
        <f t="array" ref="B92">_xlfn.XLOOKUP(B$89,(INDEX($A$1:$P$52,,MATCH($A92&amp;"_rank",$A$1:$P$1,0))),(INDEX($A$1:$P$52,,MATCH(B$90,$A$1:$P$1,0))),"not found",0)</f>
        <v>Metropolitan Clerk</v>
      </c>
      <c r="C92" s="5" cm="1">
        <f t="array" ref="C92">_xlfn.XLOOKUP(B$89,(INDEX($A$1:$P$52,,MATCH($A92&amp;"_rank",$A$1:$P$1,0))),(INDEX($A$1:$P$52,,MATCH($A92&amp;"_diff_pct",$A$1:$P$1,0))),"not found",0)</f>
        <v>-0.17551246244575608</v>
      </c>
      <c r="D92" t="str" cm="1">
        <f t="array" ref="D92">_xlfn.XLOOKUP(D$89,(INDEX($A$1:$P$52,,MATCH($A92&amp;"_rank",$A$1:$P$1,0))),(INDEX($A$1:$P$52,,MATCH(D$90,$A$1:$P$1,0))),"not found",0)</f>
        <v>Internal Audit</v>
      </c>
      <c r="E92" s="5" cm="1">
        <f t="array" ref="E92">_xlfn.XLOOKUP(D$89,(INDEX($A$1:$P$52,,MATCH($A92&amp;"_rank",$A$1:$P$1,0))),(INDEX($A$1:$P$52,,MATCH($A92&amp;"_diff_pct",$A$1:$P$1,0))),"not found",0)</f>
        <v>-0.17103239309050916</v>
      </c>
      <c r="F92" t="str" cm="1">
        <f t="array" ref="F92">_xlfn.XLOOKUP(F$89,(INDEX($A$1:$P$52,,MATCH($A92&amp;"_rank",$A$1:$P$1,0))),(INDEX($A$1:$P$52,,MATCH(F$90,$A$1:$P$1,0))),"not found",0)</f>
        <v>Office of Family Safety</v>
      </c>
      <c r="G92" s="5" cm="1">
        <f t="array" ref="G92">_xlfn.XLOOKUP(F$89,(INDEX($A$1:$P$52,,MATCH($A92&amp;"_rank",$A$1:$P$1,0))),(INDEX($A$1:$P$52,,MATCH($A92&amp;"_diff_pct",$A$1:$P$1,0))),"not found",0)</f>
        <v>-0.13918241656366656</v>
      </c>
    </row>
    <row r="93" spans="1:7" x14ac:dyDescent="0.3">
      <c r="A93" t="s">
        <v>75</v>
      </c>
      <c r="B93" t="str" cm="1">
        <f t="array" ref="B93">_xlfn.XLOOKUP(B$89,(INDEX($A$1:$P$52,,MATCH($A93&amp;"_rank",$A$1:$P$1,0))),(INDEX($A$1:$P$52,,MATCH(B$90,$A$1:$P$1,0))),"not found",0)</f>
        <v>Community Oversight Board</v>
      </c>
      <c r="C93" s="5" cm="1">
        <f t="array" ref="C93">_xlfn.XLOOKUP(B$89,(INDEX($A$1:$P$52,,MATCH($A93&amp;"_rank",$A$1:$P$1,0))),(INDEX($A$1:$P$52,,MATCH($A93&amp;"_diff_pct",$A$1:$P$1,0))),"not found",0)</f>
        <v>-0.82994157333333329</v>
      </c>
      <c r="D93" t="str" cm="1">
        <f t="array" ref="D93">_xlfn.XLOOKUP(D$89,(INDEX($A$1:$P$52,,MATCH($A93&amp;"_rank",$A$1:$P$1,0))),(INDEX($A$1:$P$52,,MATCH(D$90,$A$1:$P$1,0))),"not found",0)</f>
        <v>Clerk and Master - Chancery</v>
      </c>
      <c r="E93" s="5" cm="1">
        <f t="array" ref="E93">_xlfn.XLOOKUP(D$89,(INDEX($A$1:$P$52,,MATCH($A93&amp;"_rank",$A$1:$P$1,0))),(INDEX($A$1:$P$52,,MATCH($A93&amp;"_diff_pct",$A$1:$P$1,0))),"not found",0)</f>
        <v>-0.15295680364719175</v>
      </c>
      <c r="F93" t="str" cm="1">
        <f t="array" ref="F93">_xlfn.XLOOKUP(F$89,(INDEX($A$1:$P$52,,MATCH($A93&amp;"_rank",$A$1:$P$1,0))),(INDEX($A$1:$P$52,,MATCH(F$90,$A$1:$P$1,0))),"not found",0)</f>
        <v>Election Commission</v>
      </c>
      <c r="G93" s="5" cm="1">
        <f t="array" ref="G93">_xlfn.XLOOKUP(F$89,(INDEX($A$1:$P$52,,MATCH($A93&amp;"_rank",$A$1:$P$1,0))),(INDEX($A$1:$P$52,,MATCH($A93&amp;"_diff_pct",$A$1:$P$1,0))),"not found",0)</f>
        <v>-0.12882667147667154</v>
      </c>
    </row>
    <row r="95" spans="1:7" x14ac:dyDescent="0.3">
      <c r="A95" s="7" t="s">
        <v>79</v>
      </c>
      <c r="C95" s="9"/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s="9" t="str">
        <f>INDEX($A$1:$A$52,MATCH(B$96,(INDEX($A$1:$P$52,,MATCH($A98&amp;"_rank",$A$1:$P$1,0))),0),1)</f>
        <v>Clerk and Master - Chancery</v>
      </c>
      <c r="C98" s="5">
        <f>INDEX($A$1:$P$52,MATCH(B98,$A$1:$A$52,0),MATCH($A98&amp;"_diff_pct",$A$1:$P$1,0))</f>
        <v>-0.15235918433091292</v>
      </c>
      <c r="D98" s="9" t="str">
        <f>INDEX($A$1:$A$52,MATCH(D$96,(INDEX($A$1:$P$52,,MATCH($A98&amp;"_rank",$A$1:$P$1,0))),0),1)</f>
        <v>Circuit Court Clerk</v>
      </c>
      <c r="E98" s="5">
        <f>INDEX($A$1:$P$52,MATCH(D98,$A$1:$A$52,0),MATCH($A98&amp;"_diff_pct",$A$1:$P$1,0))</f>
        <v>-0.11502817362571344</v>
      </c>
      <c r="F98" s="9" t="str">
        <f>INDEX($A$1:$A$52,MATCH(F$96,(INDEX($A$1:$P$52,,MATCH($A98&amp;"_rank",$A$1:$P$1,0))),0),1)</f>
        <v>Internal Audit</v>
      </c>
      <c r="G98" s="5">
        <f>INDEX($A$1:$P$52,MATCH(F98,$A$1:$A$52,0),MATCH($A98&amp;"_diff_pct",$A$1:$P$1,0))</f>
        <v>-9.5782760864849215E-2</v>
      </c>
      <c r="I98" s="4"/>
    </row>
    <row r="99" spans="1:9" x14ac:dyDescent="0.3">
      <c r="A99" t="s">
        <v>74</v>
      </c>
      <c r="B99" s="9" t="str">
        <f t="shared" ref="B99:F100" si="22">INDEX($A$1:$A$52,MATCH(B$96,(INDEX($A$1:$P$52,,MATCH($A99&amp;"_rank",$A$1:$P$1,0))),0),1)</f>
        <v>Metropolitan Clerk</v>
      </c>
      <c r="C99" s="5">
        <f t="shared" ref="C99:E100" si="23">INDEX($A$1:$P$52,MATCH(B99,$A$1:$A$52,0),MATCH($A99&amp;"_diff_pct",$A$1:$P$1,0))</f>
        <v>-0.17551246244575608</v>
      </c>
      <c r="D99" s="9" t="str">
        <f t="shared" si="22"/>
        <v>Internal Audit</v>
      </c>
      <c r="E99" s="5">
        <f t="shared" si="23"/>
        <v>-0.17103239309050916</v>
      </c>
      <c r="F99" s="9" t="str">
        <f t="shared" si="22"/>
        <v>Office of Family Safety</v>
      </c>
      <c r="G99" s="5">
        <f t="shared" ref="G99" si="24">INDEX($A$1:$P$52,MATCH(F99,$A$1:$A$52,0),MATCH($A99&amp;"_diff_pct",$A$1:$P$1,0))</f>
        <v>-0.13918241656366656</v>
      </c>
      <c r="I99" s="4"/>
    </row>
    <row r="100" spans="1:9" x14ac:dyDescent="0.3">
      <c r="A100" t="s">
        <v>75</v>
      </c>
      <c r="B100" s="9" t="str">
        <f t="shared" si="22"/>
        <v>Community Oversight Board</v>
      </c>
      <c r="C100" s="5">
        <f t="shared" si="23"/>
        <v>-0.82994157333333329</v>
      </c>
      <c r="D100" s="9" t="str">
        <f t="shared" si="22"/>
        <v>Clerk and Master - Chancery</v>
      </c>
      <c r="E100" s="5">
        <f t="shared" si="23"/>
        <v>-0.15295680364719175</v>
      </c>
      <c r="F100" s="9" t="str">
        <f t="shared" si="22"/>
        <v>Election Commission</v>
      </c>
      <c r="G100" s="5">
        <f t="shared" ref="G100" si="25">INDEX($A$1:$P$52,MATCH(F100,$A$1:$A$52,0),MATCH($A100&amp;"_diff_pct",$A$1:$P$1,0))</f>
        <v>-0.12882667147667154</v>
      </c>
      <c r="I100" s="4"/>
    </row>
    <row r="101" spans="1:9" x14ac:dyDescent="0.3">
      <c r="C101" s="9"/>
    </row>
  </sheetData>
  <dataValidations count="2">
    <dataValidation type="list" allowBlank="1" showInputMessage="1" showErrorMessage="1" sqref="A83 A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Chase Taylor</cp:lastModifiedBy>
  <cp:revision/>
  <dcterms:created xsi:type="dcterms:W3CDTF">2020-02-26T17:00:38Z</dcterms:created>
  <dcterms:modified xsi:type="dcterms:W3CDTF">2023-05-25T23:48:07Z</dcterms:modified>
  <cp:category/>
  <cp:contentStatus/>
</cp:coreProperties>
</file>