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gr\Documents\NSS\PYTHON\Projects\capstone\lightch\data\"/>
    </mc:Choice>
  </mc:AlternateContent>
  <xr:revisionPtr revIDLastSave="0" documentId="13_ncr:1_{0991B464-AAE9-4611-B21C-B52DFA031BD3}" xr6:coauthVersionLast="47" xr6:coauthVersionMax="47" xr10:uidLastSave="{00000000-0000-0000-0000-000000000000}"/>
  <bookViews>
    <workbookView xWindow="43695" yWindow="915" windowWidth="20070" windowHeight="14175" xr2:uid="{822AC208-B8BF-487F-95A6-E9367C419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H14" i="1"/>
  <c r="F14" i="1"/>
  <c r="D14" i="1"/>
  <c r="L13" i="1"/>
  <c r="K13" i="1"/>
  <c r="J13" i="1"/>
  <c r="H13" i="1"/>
  <c r="F13" i="1"/>
  <c r="D13" i="1"/>
  <c r="L12" i="1"/>
  <c r="K12" i="1"/>
  <c r="J12" i="1"/>
  <c r="H12" i="1"/>
  <c r="F12" i="1"/>
  <c r="D12" i="1"/>
  <c r="L11" i="1"/>
  <c r="K11" i="1"/>
  <c r="J11" i="1"/>
  <c r="H11" i="1"/>
  <c r="F11" i="1"/>
  <c r="D11" i="1"/>
  <c r="L10" i="1"/>
  <c r="K10" i="1"/>
  <c r="J10" i="1"/>
  <c r="H10" i="1"/>
  <c r="F10" i="1"/>
  <c r="D10" i="1"/>
  <c r="L9" i="1"/>
  <c r="K9" i="1"/>
  <c r="J9" i="1"/>
  <c r="H9" i="1"/>
  <c r="F9" i="1"/>
  <c r="D9" i="1"/>
  <c r="L8" i="1"/>
  <c r="K8" i="1"/>
  <c r="J8" i="1"/>
  <c r="H8" i="1"/>
  <c r="F8" i="1"/>
  <c r="D8" i="1"/>
  <c r="L7" i="1"/>
  <c r="K7" i="1"/>
  <c r="J7" i="1"/>
  <c r="H7" i="1"/>
  <c r="F7" i="1"/>
  <c r="D7" i="1"/>
  <c r="L6" i="1"/>
  <c r="K6" i="1"/>
  <c r="J6" i="1"/>
  <c r="H6" i="1"/>
  <c r="F6" i="1"/>
  <c r="D6" i="1"/>
  <c r="L5" i="1"/>
  <c r="K5" i="1"/>
  <c r="J5" i="1"/>
  <c r="H5" i="1"/>
  <c r="F5" i="1"/>
  <c r="D5" i="1"/>
  <c r="L4" i="1"/>
  <c r="K4" i="1"/>
  <c r="J4" i="1"/>
  <c r="H4" i="1"/>
  <c r="F4" i="1"/>
  <c r="D4" i="1"/>
  <c r="L3" i="1"/>
  <c r="K3" i="1"/>
  <c r="J3" i="1"/>
  <c r="H3" i="1"/>
  <c r="F3" i="1"/>
  <c r="D3" i="1"/>
  <c r="L2" i="1"/>
  <c r="K2" i="1"/>
  <c r="J2" i="1"/>
  <c r="H2" i="1"/>
  <c r="F2" i="1"/>
  <c r="D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</calcChain>
</file>

<file path=xl/sharedStrings.xml><?xml version="1.0" encoding="utf-8"?>
<sst xmlns="http://schemas.openxmlformats.org/spreadsheetml/2006/main" count="163" uniqueCount="26">
  <si>
    <t>division</t>
  </si>
  <si>
    <t>NORTHEAST REGION</t>
  </si>
  <si>
    <t>New England Division</t>
  </si>
  <si>
    <t>Middle Atlantic Division</t>
  </si>
  <si>
    <t>NORTH CENTRAL REGION</t>
  </si>
  <si>
    <t>East North Central Division</t>
  </si>
  <si>
    <t>SOUTH REGION</t>
  </si>
  <si>
    <t>South Atlantic Division</t>
  </si>
  <si>
    <t>East South Central Division</t>
  </si>
  <si>
    <t>West South Central Division</t>
  </si>
  <si>
    <t>WEST REGION</t>
  </si>
  <si>
    <t>Mountain Division</t>
  </si>
  <si>
    <t>Pacific Division</t>
  </si>
  <si>
    <t>UNITED STATES TOTAL</t>
  </si>
  <si>
    <t>West North Central Division</t>
  </si>
  <si>
    <t>Year</t>
  </si>
  <si>
    <t>DoD_Male</t>
  </si>
  <si>
    <t>DoD_Female</t>
  </si>
  <si>
    <t>DoD_Total</t>
  </si>
  <si>
    <t>DoD_Total_Percentage</t>
  </si>
  <si>
    <t>GDP_Per_Capita</t>
  </si>
  <si>
    <t>Civilian_Male_Percentage</t>
  </si>
  <si>
    <t>Civilian_Female_Percentage</t>
  </si>
  <si>
    <t>Civilian_Total_Percentage</t>
  </si>
  <si>
    <t> DoD_Male_Percentage</t>
  </si>
  <si>
    <t>DoD_Female_Percentage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</si>
</sst>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ABE-41BE-4CF3-8B7D-48BFB2DD4D4C}">
  <dimension ref="A1:L152"/>
  <sheetViews>
    <sheetView tabSelected="1" workbookViewId="0">
      <selection activeCell="K1" sqref="K1"/>
    </sheetView>
  </sheetViews>
  <sheetFormatPr defaultRowHeight="14.5" x14ac:dyDescent="0.35"/>
  <cols>
    <col min="1" max="1" width="18.7265625" customWidth="1"/>
    <col min="3" max="3" width="9.26953125" bestFit="1" customWidth="1"/>
    <col min="4" max="4" width="13.36328125" bestFit="1" customWidth="1"/>
    <col min="5" max="5" width="10.7265625" bestFit="1" customWidth="1"/>
    <col min="6" max="6" width="14.453125" bestFit="1" customWidth="1"/>
    <col min="7" max="7" width="8.81640625" bestFit="1" customWidth="1"/>
    <col min="8" max="8" width="12.54296875" bestFit="1" customWidth="1"/>
    <col min="9" max="9" width="10.26953125" customWidth="1"/>
    <col min="10" max="10" width="11.81640625" bestFit="1" customWidth="1"/>
    <col min="11" max="11" width="13.453125" bestFit="1" customWidth="1"/>
    <col min="12" max="12" width="11.453125" bestFit="1" customWidth="1"/>
  </cols>
  <sheetData>
    <row r="1" spans="1:12" x14ac:dyDescent="0.35">
      <c r="A1" t="s">
        <v>0</v>
      </c>
      <c r="B1" t="s">
        <v>15</v>
      </c>
      <c r="C1" t="s">
        <v>16</v>
      </c>
      <c r="D1" t="s">
        <v>24</v>
      </c>
      <c r="E1" t="s">
        <v>17</v>
      </c>
      <c r="F1" t="s">
        <v>25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5">
      <c r="A2" t="s">
        <v>1</v>
      </c>
      <c r="B2">
        <v>2010</v>
      </c>
      <c r="C2">
        <v>16768</v>
      </c>
      <c r="D2">
        <f>0.129*100</f>
        <v>12.9</v>
      </c>
      <c r="E2">
        <v>3139</v>
      </c>
      <c r="F2">
        <f>0.121*100</f>
        <v>12.1</v>
      </c>
      <c r="G2">
        <v>19907</v>
      </c>
      <c r="H2">
        <f>0.127*100</f>
        <v>12.7</v>
      </c>
      <c r="I2" s="2">
        <v>57074.685715783911</v>
      </c>
      <c r="J2">
        <f>0.182*100</f>
        <v>18.2</v>
      </c>
      <c r="K2">
        <f>0.183*100</f>
        <v>18.3</v>
      </c>
      <c r="L2">
        <f>0.182*100</f>
        <v>18.2</v>
      </c>
    </row>
    <row r="3" spans="1:12" x14ac:dyDescent="0.35">
      <c r="A3" t="s">
        <v>2</v>
      </c>
      <c r="B3">
        <v>2010</v>
      </c>
      <c r="C3">
        <v>4544</v>
      </c>
      <c r="D3">
        <f>0.035*100</f>
        <v>3.5000000000000004</v>
      </c>
      <c r="E3">
        <v>705</v>
      </c>
      <c r="F3">
        <f>0.027*100</f>
        <v>2.7</v>
      </c>
      <c r="G3">
        <v>5249</v>
      </c>
      <c r="H3">
        <f>0.034*100</f>
        <v>3.4000000000000004</v>
      </c>
      <c r="I3" s="2">
        <v>58038.261497913853</v>
      </c>
      <c r="J3">
        <f>0.047*100</f>
        <v>4.7</v>
      </c>
      <c r="K3">
        <f>0.047*100</f>
        <v>4.7</v>
      </c>
      <c r="L3">
        <f>0.047*100</f>
        <v>4.7</v>
      </c>
    </row>
    <row r="4" spans="1:12" x14ac:dyDescent="0.35">
      <c r="A4" t="s">
        <v>3</v>
      </c>
      <c r="B4">
        <v>2010</v>
      </c>
      <c r="C4">
        <v>12224</v>
      </c>
      <c r="D4">
        <f>0.094*100</f>
        <v>9.4</v>
      </c>
      <c r="E4">
        <v>2434</v>
      </c>
      <c r="F4">
        <f>0.094*100</f>
        <v>9.4</v>
      </c>
      <c r="G4">
        <v>14658</v>
      </c>
      <c r="H4">
        <f>0.094*100</f>
        <v>9.4</v>
      </c>
      <c r="I4" s="2">
        <v>56733.873756065419</v>
      </c>
      <c r="J4">
        <f>0.135*100</f>
        <v>13.5</v>
      </c>
      <c r="K4">
        <f>0.136*100</f>
        <v>13.600000000000001</v>
      </c>
      <c r="L4">
        <f>0.136*100</f>
        <v>13.600000000000001</v>
      </c>
    </row>
    <row r="5" spans="1:12" x14ac:dyDescent="0.35">
      <c r="A5" t="s">
        <v>4</v>
      </c>
      <c r="B5">
        <v>2010</v>
      </c>
      <c r="C5">
        <v>27041</v>
      </c>
      <c r="D5">
        <f>0.208*100</f>
        <v>20.8</v>
      </c>
      <c r="E5">
        <v>4601</v>
      </c>
      <c r="F5">
        <f>0.177*100</f>
        <v>17.7</v>
      </c>
      <c r="G5">
        <v>31642</v>
      </c>
      <c r="H5">
        <f>0.202*100</f>
        <v>20.200000000000003</v>
      </c>
      <c r="I5" s="2">
        <v>45776.871745965916</v>
      </c>
      <c r="J5">
        <f>0.224*100</f>
        <v>22.400000000000002</v>
      </c>
      <c r="K5">
        <f>0.223*100</f>
        <v>22.3</v>
      </c>
      <c r="L5">
        <f>0.223*100</f>
        <v>22.3</v>
      </c>
    </row>
    <row r="6" spans="1:12" x14ac:dyDescent="0.35">
      <c r="A6" t="s">
        <v>5</v>
      </c>
      <c r="B6">
        <v>2010</v>
      </c>
      <c r="C6">
        <v>18686</v>
      </c>
      <c r="D6">
        <f>0.143*100</f>
        <v>14.299999999999999</v>
      </c>
      <c r="E6">
        <v>3221</v>
      </c>
      <c r="F6">
        <f>0.124*100</f>
        <v>12.4</v>
      </c>
      <c r="G6">
        <v>21907</v>
      </c>
      <c r="H6">
        <f>0.14*100</f>
        <v>14.000000000000002</v>
      </c>
      <c r="I6" s="2">
        <v>45133.884500258449</v>
      </c>
      <c r="J6">
        <f>0.156*100</f>
        <v>15.6</v>
      </c>
      <c r="K6">
        <f>0.156*100</f>
        <v>15.6</v>
      </c>
      <c r="L6">
        <f>0.156*100</f>
        <v>15.6</v>
      </c>
    </row>
    <row r="7" spans="1:12" x14ac:dyDescent="0.35">
      <c r="A7" t="s">
        <v>14</v>
      </c>
      <c r="B7">
        <v>2010</v>
      </c>
      <c r="C7">
        <v>8355</v>
      </c>
      <c r="D7">
        <f>0.064*100</f>
        <v>6.4</v>
      </c>
      <c r="E7">
        <v>1380</v>
      </c>
      <c r="F7">
        <f>0.053*100</f>
        <v>5.3</v>
      </c>
      <c r="G7">
        <v>9735</v>
      </c>
      <c r="H7">
        <f>0.062*100</f>
        <v>6.2</v>
      </c>
      <c r="I7" s="2">
        <v>47230.832846885794</v>
      </c>
      <c r="J7">
        <f>0.067*100</f>
        <v>6.7</v>
      </c>
      <c r="K7">
        <f>0.067*100</f>
        <v>6.7</v>
      </c>
      <c r="L7">
        <f>0.067*100</f>
        <v>6.7</v>
      </c>
    </row>
    <row r="8" spans="1:12" x14ac:dyDescent="0.35">
      <c r="A8" t="s">
        <v>6</v>
      </c>
      <c r="B8">
        <v>2010</v>
      </c>
      <c r="C8">
        <v>55501</v>
      </c>
      <c r="D8">
        <f>0.426*100</f>
        <v>42.6</v>
      </c>
      <c r="E8">
        <v>12309</v>
      </c>
      <c r="F8">
        <f>0.473*100</f>
        <v>47.3</v>
      </c>
      <c r="G8">
        <v>67810</v>
      </c>
      <c r="H8">
        <f>0.434*100</f>
        <v>43.4</v>
      </c>
      <c r="I8" s="2">
        <v>44793.094238718237</v>
      </c>
      <c r="J8">
        <f>0.357*100</f>
        <v>35.699999999999996</v>
      </c>
      <c r="K8">
        <f>0.359*100</f>
        <v>35.9</v>
      </c>
      <c r="L8">
        <f>0.358*100</f>
        <v>35.799999999999997</v>
      </c>
    </row>
    <row r="9" spans="1:12" x14ac:dyDescent="0.35">
      <c r="A9" t="s">
        <v>7</v>
      </c>
      <c r="B9">
        <v>2010</v>
      </c>
      <c r="C9">
        <v>29203</v>
      </c>
      <c r="D9">
        <f>0.224*100</f>
        <v>22.400000000000002</v>
      </c>
      <c r="E9">
        <v>6973</v>
      </c>
      <c r="F9">
        <f>0.268*100</f>
        <v>26.8</v>
      </c>
      <c r="G9">
        <v>36176</v>
      </c>
      <c r="H9">
        <f>0.231*100</f>
        <v>23.1</v>
      </c>
      <c r="I9" s="2">
        <v>45427.140520693378</v>
      </c>
      <c r="J9">
        <f>0.178*100</f>
        <v>17.8</v>
      </c>
      <c r="K9">
        <f>0.179*100</f>
        <v>17.899999999999999</v>
      </c>
      <c r="L9">
        <f>0.178*100</f>
        <v>17.8</v>
      </c>
    </row>
    <row r="10" spans="1:12" x14ac:dyDescent="0.35">
      <c r="A10" t="s">
        <v>8</v>
      </c>
      <c r="B10">
        <v>2010</v>
      </c>
      <c r="C10">
        <v>8251</v>
      </c>
      <c r="D10">
        <f>0.063*100</f>
        <v>6.3</v>
      </c>
      <c r="E10">
        <v>1661</v>
      </c>
      <c r="F10">
        <f>0.064*100</f>
        <v>6.4</v>
      </c>
      <c r="G10">
        <v>9912</v>
      </c>
      <c r="H10">
        <f>0.063*100</f>
        <v>6.3</v>
      </c>
      <c r="I10" s="2">
        <v>37669.166778032915</v>
      </c>
      <c r="J10">
        <f>0.062*100</f>
        <v>6.2</v>
      </c>
      <c r="K10">
        <f>0.057*100</f>
        <v>5.7</v>
      </c>
      <c r="L10">
        <f>0.059*100</f>
        <v>5.8999999999999995</v>
      </c>
    </row>
    <row r="11" spans="1:12" x14ac:dyDescent="0.35">
      <c r="A11" t="s">
        <v>9</v>
      </c>
      <c r="B11">
        <v>2010</v>
      </c>
      <c r="C11">
        <v>18047</v>
      </c>
      <c r="D11">
        <f>0.139*100</f>
        <v>13.900000000000002</v>
      </c>
      <c r="E11">
        <v>3675</v>
      </c>
      <c r="F11">
        <f>0.141*100</f>
        <v>14.099999999999998</v>
      </c>
      <c r="G11">
        <v>21722</v>
      </c>
      <c r="H11">
        <f>0.139*100</f>
        <v>13.900000000000002</v>
      </c>
      <c r="I11" s="2">
        <v>47357.03734155112</v>
      </c>
      <c r="J11">
        <f>0.117*100</f>
        <v>11.700000000000001</v>
      </c>
      <c r="K11">
        <f>0.123*100</f>
        <v>12.3</v>
      </c>
      <c r="L11">
        <f>0.12*100</f>
        <v>12</v>
      </c>
    </row>
    <row r="12" spans="1:12" x14ac:dyDescent="0.35">
      <c r="A12" t="s">
        <v>10</v>
      </c>
      <c r="B12">
        <v>2010</v>
      </c>
      <c r="C12">
        <v>30964</v>
      </c>
      <c r="D12">
        <f>0.238*100</f>
        <v>23.799999999999997</v>
      </c>
      <c r="E12">
        <v>5966</v>
      </c>
      <c r="F12">
        <f>0.229*100</f>
        <v>22.900000000000002</v>
      </c>
      <c r="G12">
        <v>36930</v>
      </c>
      <c r="H12">
        <f>0.236*100</f>
        <v>23.599999999999998</v>
      </c>
      <c r="I12" s="2">
        <v>49554.226443979147</v>
      </c>
      <c r="J12">
        <f>0.238*100</f>
        <v>23.799999999999997</v>
      </c>
      <c r="K12">
        <f>0.235*100</f>
        <v>23.5</v>
      </c>
      <c r="L12">
        <f>0.237*100</f>
        <v>23.7</v>
      </c>
    </row>
    <row r="13" spans="1:12" x14ac:dyDescent="0.35">
      <c r="A13" t="s">
        <v>11</v>
      </c>
      <c r="B13">
        <v>2010</v>
      </c>
      <c r="C13">
        <v>10683</v>
      </c>
      <c r="D13">
        <f>0.082*100</f>
        <v>8.2000000000000011</v>
      </c>
      <c r="E13">
        <v>2023</v>
      </c>
      <c r="F13">
        <f>0.078*100</f>
        <v>7.8</v>
      </c>
      <c r="G13">
        <v>12706</v>
      </c>
      <c r="H13">
        <f>0.081*100</f>
        <v>8.1</v>
      </c>
      <c r="I13" s="2">
        <v>43800.012213273403</v>
      </c>
      <c r="J13">
        <f>0.072*100</f>
        <v>7.1999999999999993</v>
      </c>
      <c r="K13">
        <f>0.071*100</f>
        <v>7.1</v>
      </c>
      <c r="L13">
        <f>0.072*100</f>
        <v>7.1999999999999993</v>
      </c>
    </row>
    <row r="14" spans="1:12" x14ac:dyDescent="0.35">
      <c r="A14" t="s">
        <v>12</v>
      </c>
      <c r="B14">
        <v>2010</v>
      </c>
      <c r="C14">
        <v>20281</v>
      </c>
      <c r="D14">
        <f>0.156*100</f>
        <v>15.6</v>
      </c>
      <c r="E14">
        <v>3943</v>
      </c>
      <c r="F14">
        <f>0.152*100</f>
        <v>15.2</v>
      </c>
      <c r="G14">
        <v>24224</v>
      </c>
      <c r="H14">
        <f>0.155*100</f>
        <v>15.5</v>
      </c>
      <c r="I14" s="2">
        <v>52101.402934829996</v>
      </c>
      <c r="J14">
        <f>0.166*100</f>
        <v>16.600000000000001</v>
      </c>
      <c r="K14">
        <f>0.164*100</f>
        <v>16.400000000000002</v>
      </c>
      <c r="L14">
        <f>0.165*100</f>
        <v>16.5</v>
      </c>
    </row>
    <row r="15" spans="1:12" x14ac:dyDescent="0.35">
      <c r="A15" t="s">
        <v>13</v>
      </c>
      <c r="B15">
        <v>2010</v>
      </c>
      <c r="C15">
        <v>130274</v>
      </c>
      <c r="D15">
        <v>100</v>
      </c>
      <c r="E15">
        <v>26015</v>
      </c>
      <c r="F15">
        <v>100</v>
      </c>
      <c r="G15">
        <v>156289</v>
      </c>
      <c r="H15">
        <v>100</v>
      </c>
      <c r="I15" s="2">
        <v>48314.731953542141</v>
      </c>
      <c r="J15">
        <v>100</v>
      </c>
      <c r="K15">
        <v>100</v>
      </c>
      <c r="L15">
        <v>100</v>
      </c>
    </row>
    <row r="16" spans="1:12" x14ac:dyDescent="0.35">
      <c r="A16" t="s">
        <v>1</v>
      </c>
      <c r="B16">
        <v>2011</v>
      </c>
      <c r="C16">
        <v>16178</v>
      </c>
      <c r="D16">
        <v>13</v>
      </c>
      <c r="E16">
        <v>3025</v>
      </c>
      <c r="F16">
        <v>12.1</v>
      </c>
      <c r="G16">
        <v>19203</v>
      </c>
      <c r="H16">
        <v>12.8</v>
      </c>
      <c r="I16" s="2">
        <v>57984.60762650652</v>
      </c>
      <c r="J16">
        <v>18.2</v>
      </c>
      <c r="K16">
        <v>18.5</v>
      </c>
      <c r="L16">
        <v>18.399999999999999</v>
      </c>
    </row>
    <row r="17" spans="1:12" x14ac:dyDescent="0.35">
      <c r="A17" t="s">
        <v>2</v>
      </c>
      <c r="B17">
        <v>2011</v>
      </c>
      <c r="C17">
        <v>4361</v>
      </c>
      <c r="D17">
        <v>3.5</v>
      </c>
      <c r="E17">
        <v>704</v>
      </c>
      <c r="F17">
        <v>2.8</v>
      </c>
      <c r="G17">
        <v>5065</v>
      </c>
      <c r="H17">
        <v>3.4</v>
      </c>
      <c r="I17" s="2">
        <v>58903.694561671662</v>
      </c>
      <c r="J17">
        <v>4.7</v>
      </c>
      <c r="K17">
        <v>4.8</v>
      </c>
      <c r="L17">
        <v>4.7</v>
      </c>
    </row>
    <row r="18" spans="1:12" x14ac:dyDescent="0.35">
      <c r="A18" t="s">
        <v>3</v>
      </c>
      <c r="B18">
        <v>2011</v>
      </c>
      <c r="C18">
        <v>11817</v>
      </c>
      <c r="D18">
        <v>9.5</v>
      </c>
      <c r="E18">
        <v>2321</v>
      </c>
      <c r="F18">
        <v>9.1999999999999993</v>
      </c>
      <c r="G18">
        <v>14138</v>
      </c>
      <c r="H18">
        <v>9.4</v>
      </c>
      <c r="I18" s="2">
        <v>57659.428576993232</v>
      </c>
      <c r="J18">
        <v>13.6</v>
      </c>
      <c r="K18">
        <v>13.7</v>
      </c>
      <c r="L18">
        <v>13.6</v>
      </c>
    </row>
    <row r="19" spans="1:12" x14ac:dyDescent="0.35">
      <c r="A19" t="s">
        <v>4</v>
      </c>
      <c r="B19">
        <v>2011</v>
      </c>
      <c r="C19">
        <v>25948</v>
      </c>
      <c r="D19">
        <v>20.8</v>
      </c>
      <c r="E19">
        <v>4375</v>
      </c>
      <c r="F19">
        <v>17.399999999999999</v>
      </c>
      <c r="G19">
        <v>30323</v>
      </c>
      <c r="H19">
        <v>20.2</v>
      </c>
      <c r="I19" s="2">
        <v>47654.775114059456</v>
      </c>
      <c r="J19">
        <v>21.8</v>
      </c>
      <c r="K19">
        <v>22.2</v>
      </c>
      <c r="L19">
        <v>22</v>
      </c>
    </row>
    <row r="20" spans="1:12" x14ac:dyDescent="0.35">
      <c r="A20" t="s">
        <v>5</v>
      </c>
      <c r="B20">
        <v>2011</v>
      </c>
      <c r="C20">
        <v>18038</v>
      </c>
      <c r="D20">
        <v>14.5</v>
      </c>
      <c r="E20">
        <v>3088</v>
      </c>
      <c r="F20">
        <v>12.3</v>
      </c>
      <c r="G20">
        <v>21126</v>
      </c>
      <c r="H20">
        <v>14.1</v>
      </c>
      <c r="I20" s="2">
        <v>46933.830837675276</v>
      </c>
      <c r="J20">
        <v>15.2</v>
      </c>
      <c r="K20">
        <v>15.5</v>
      </c>
      <c r="L20">
        <v>15.3</v>
      </c>
    </row>
    <row r="21" spans="1:12" x14ac:dyDescent="0.35">
      <c r="A21" t="s">
        <v>14</v>
      </c>
      <c r="B21">
        <v>2011</v>
      </c>
      <c r="C21">
        <v>7910</v>
      </c>
      <c r="D21">
        <v>6.3</v>
      </c>
      <c r="E21">
        <v>1287</v>
      </c>
      <c r="F21">
        <v>5.0999999999999996</v>
      </c>
      <c r="G21">
        <v>9197</v>
      </c>
      <c r="H21">
        <v>6.1</v>
      </c>
      <c r="I21" s="2">
        <v>49279.333491923317</v>
      </c>
      <c r="J21">
        <v>6.6</v>
      </c>
      <c r="K21">
        <v>6.7</v>
      </c>
      <c r="L21">
        <v>6.6</v>
      </c>
    </row>
    <row r="22" spans="1:12" x14ac:dyDescent="0.35">
      <c r="A22" t="s">
        <v>6</v>
      </c>
      <c r="B22">
        <v>2011</v>
      </c>
      <c r="C22">
        <v>52990</v>
      </c>
      <c r="D22">
        <v>42.5</v>
      </c>
      <c r="E22">
        <v>11956</v>
      </c>
      <c r="F22">
        <v>47.6</v>
      </c>
      <c r="G22">
        <v>64946</v>
      </c>
      <c r="H22">
        <v>43.3</v>
      </c>
      <c r="I22" s="2">
        <v>46175.941845905312</v>
      </c>
      <c r="J22">
        <v>35.799999999999997</v>
      </c>
      <c r="K22">
        <v>36</v>
      </c>
      <c r="L22">
        <v>35.9</v>
      </c>
    </row>
    <row r="23" spans="1:12" x14ac:dyDescent="0.35">
      <c r="A23" t="s">
        <v>7</v>
      </c>
      <c r="B23">
        <v>2011</v>
      </c>
      <c r="C23">
        <v>27996</v>
      </c>
      <c r="D23">
        <v>22.4</v>
      </c>
      <c r="E23">
        <v>6647</v>
      </c>
      <c r="F23">
        <v>26.5</v>
      </c>
      <c r="G23">
        <v>34643</v>
      </c>
      <c r="H23">
        <v>23.1</v>
      </c>
      <c r="I23" s="2">
        <v>46143.152953464116</v>
      </c>
      <c r="J23">
        <v>18.100000000000001</v>
      </c>
      <c r="K23">
        <v>18.600000000000001</v>
      </c>
      <c r="L23">
        <v>18.3</v>
      </c>
    </row>
    <row r="24" spans="1:12" x14ac:dyDescent="0.35">
      <c r="A24" t="s">
        <v>8</v>
      </c>
      <c r="B24">
        <v>2011</v>
      </c>
      <c r="C24">
        <v>7765</v>
      </c>
      <c r="D24">
        <v>6.2</v>
      </c>
      <c r="E24">
        <v>1578</v>
      </c>
      <c r="F24">
        <v>6.3</v>
      </c>
      <c r="G24">
        <v>9343</v>
      </c>
      <c r="H24">
        <v>6.2</v>
      </c>
      <c r="I24" s="2">
        <v>38897.004534363092</v>
      </c>
      <c r="J24">
        <v>5.6</v>
      </c>
      <c r="K24">
        <v>5.7</v>
      </c>
      <c r="L24">
        <v>5.7</v>
      </c>
    </row>
    <row r="25" spans="1:12" x14ac:dyDescent="0.35">
      <c r="A25" t="s">
        <v>9</v>
      </c>
      <c r="B25">
        <v>2011</v>
      </c>
      <c r="C25">
        <v>17229</v>
      </c>
      <c r="D25">
        <v>13.8</v>
      </c>
      <c r="E25">
        <v>3731</v>
      </c>
      <c r="F25">
        <v>14.9</v>
      </c>
      <c r="G25">
        <v>20960</v>
      </c>
      <c r="H25">
        <v>14</v>
      </c>
      <c r="I25" s="2">
        <v>49883.707367554489</v>
      </c>
      <c r="J25">
        <v>12.1</v>
      </c>
      <c r="K25">
        <v>11.7</v>
      </c>
      <c r="L25">
        <v>11.9</v>
      </c>
    </row>
    <row r="26" spans="1:12" x14ac:dyDescent="0.35">
      <c r="A26" t="s">
        <v>10</v>
      </c>
      <c r="B26">
        <v>2011</v>
      </c>
      <c r="C26">
        <v>29708</v>
      </c>
      <c r="D26">
        <v>23.8</v>
      </c>
      <c r="E26">
        <v>5743</v>
      </c>
      <c r="F26">
        <v>22.9</v>
      </c>
      <c r="G26">
        <v>35451</v>
      </c>
      <c r="H26">
        <v>23.6</v>
      </c>
      <c r="I26" s="2">
        <v>50914.002590519114</v>
      </c>
      <c r="J26">
        <v>24.2</v>
      </c>
      <c r="K26">
        <v>23.3</v>
      </c>
      <c r="L26">
        <v>23.8</v>
      </c>
    </row>
    <row r="27" spans="1:12" x14ac:dyDescent="0.35">
      <c r="A27" t="s">
        <v>11</v>
      </c>
      <c r="B27">
        <v>2011</v>
      </c>
      <c r="C27">
        <v>10036</v>
      </c>
      <c r="D27">
        <v>8</v>
      </c>
      <c r="E27">
        <v>1889</v>
      </c>
      <c r="F27">
        <v>7.5</v>
      </c>
      <c r="G27">
        <v>11925</v>
      </c>
      <c r="H27">
        <v>8</v>
      </c>
      <c r="I27" s="2">
        <v>45023.729248790383</v>
      </c>
      <c r="J27">
        <v>7.1</v>
      </c>
      <c r="K27">
        <v>7</v>
      </c>
      <c r="L27">
        <v>7.1</v>
      </c>
    </row>
    <row r="28" spans="1:12" x14ac:dyDescent="0.35">
      <c r="A28" t="s">
        <v>12</v>
      </c>
      <c r="B28">
        <v>2011</v>
      </c>
      <c r="C28">
        <v>19672</v>
      </c>
      <c r="D28">
        <v>15.8</v>
      </c>
      <c r="E28">
        <v>3854</v>
      </c>
      <c r="F28">
        <v>15.4</v>
      </c>
      <c r="G28">
        <v>23526</v>
      </c>
      <c r="H28">
        <v>15.7</v>
      </c>
      <c r="I28" s="2">
        <v>53524.446555799885</v>
      </c>
      <c r="J28">
        <v>17.100000000000001</v>
      </c>
      <c r="K28">
        <v>16.3</v>
      </c>
      <c r="L28">
        <v>16.7</v>
      </c>
    </row>
    <row r="29" spans="1:12" x14ac:dyDescent="0.35">
      <c r="A29" t="s">
        <v>13</v>
      </c>
      <c r="B29">
        <v>2011</v>
      </c>
      <c r="C29">
        <v>124824</v>
      </c>
      <c r="D29">
        <v>100</v>
      </c>
      <c r="E29">
        <v>25099</v>
      </c>
      <c r="F29">
        <v>100</v>
      </c>
      <c r="G29">
        <v>149923</v>
      </c>
      <c r="H29">
        <v>100</v>
      </c>
      <c r="I29" s="2">
        <v>49709.105727591508</v>
      </c>
      <c r="J29">
        <v>100</v>
      </c>
      <c r="K29">
        <v>100</v>
      </c>
      <c r="L29">
        <v>100</v>
      </c>
    </row>
    <row r="30" spans="1:12" x14ac:dyDescent="0.35">
      <c r="A30" t="s">
        <v>1</v>
      </c>
      <c r="B30">
        <v>2012</v>
      </c>
      <c r="C30">
        <v>16430</v>
      </c>
      <c r="D30">
        <v>13.1</v>
      </c>
      <c r="E30">
        <v>2945</v>
      </c>
      <c r="F30">
        <v>12</v>
      </c>
      <c r="G30">
        <v>19375</v>
      </c>
      <c r="H30">
        <v>12.9</v>
      </c>
      <c r="I30" s="2">
        <v>60595.642793017709</v>
      </c>
      <c r="J30">
        <v>18.5</v>
      </c>
      <c r="K30">
        <v>18.399999999999999</v>
      </c>
      <c r="L30">
        <v>18.399999999999999</v>
      </c>
    </row>
    <row r="31" spans="1:12" x14ac:dyDescent="0.35">
      <c r="A31" t="s">
        <v>2</v>
      </c>
      <c r="B31">
        <v>2012</v>
      </c>
      <c r="C31">
        <v>4648</v>
      </c>
      <c r="D31">
        <v>3.7</v>
      </c>
      <c r="E31">
        <v>745</v>
      </c>
      <c r="F31">
        <v>3</v>
      </c>
      <c r="G31">
        <v>5393</v>
      </c>
      <c r="H31">
        <v>3.6</v>
      </c>
      <c r="I31" s="2">
        <v>60768.876291199405</v>
      </c>
      <c r="J31">
        <v>4.8</v>
      </c>
      <c r="K31">
        <v>4.7</v>
      </c>
      <c r="L31">
        <v>4.8</v>
      </c>
    </row>
    <row r="32" spans="1:12" x14ac:dyDescent="0.35">
      <c r="A32" t="s">
        <v>3</v>
      </c>
      <c r="B32">
        <v>2012</v>
      </c>
      <c r="C32">
        <v>11782</v>
      </c>
      <c r="D32">
        <v>9.4</v>
      </c>
      <c r="E32">
        <v>2200</v>
      </c>
      <c r="F32">
        <v>9</v>
      </c>
      <c r="G32">
        <v>13982</v>
      </c>
      <c r="H32">
        <v>9.3000000000000007</v>
      </c>
      <c r="I32" s="2">
        <v>60534.26537800386</v>
      </c>
      <c r="J32">
        <v>13.7</v>
      </c>
      <c r="K32">
        <v>13.7</v>
      </c>
      <c r="L32">
        <v>13.7</v>
      </c>
    </row>
    <row r="33" spans="1:12" x14ac:dyDescent="0.35">
      <c r="A33" t="s">
        <v>4</v>
      </c>
      <c r="B33">
        <v>2012</v>
      </c>
      <c r="C33">
        <v>25922</v>
      </c>
      <c r="D33">
        <v>20.6</v>
      </c>
      <c r="E33">
        <v>4440</v>
      </c>
      <c r="F33">
        <v>18.100000000000001</v>
      </c>
      <c r="G33">
        <v>30362</v>
      </c>
      <c r="H33">
        <v>20.2</v>
      </c>
      <c r="I33" s="2">
        <v>49609.754667064597</v>
      </c>
      <c r="J33">
        <v>21.2</v>
      </c>
      <c r="K33">
        <v>21.8</v>
      </c>
      <c r="L33">
        <v>21.5</v>
      </c>
    </row>
    <row r="34" spans="1:12" x14ac:dyDescent="0.35">
      <c r="A34" t="s">
        <v>5</v>
      </c>
      <c r="B34">
        <v>2012</v>
      </c>
      <c r="C34">
        <v>18143</v>
      </c>
      <c r="D34">
        <v>14.4</v>
      </c>
      <c r="E34">
        <v>3187</v>
      </c>
      <c r="F34">
        <v>13</v>
      </c>
      <c r="G34">
        <v>21330</v>
      </c>
      <c r="H34">
        <v>14.2</v>
      </c>
      <c r="I34" s="2">
        <v>48773.316800059445</v>
      </c>
      <c r="J34">
        <v>15</v>
      </c>
      <c r="K34">
        <v>15.2</v>
      </c>
      <c r="L34">
        <v>15.1</v>
      </c>
    </row>
    <row r="35" spans="1:12" x14ac:dyDescent="0.35">
      <c r="A35" t="s">
        <v>14</v>
      </c>
      <c r="B35">
        <v>2012</v>
      </c>
      <c r="C35">
        <v>7779</v>
      </c>
      <c r="D35">
        <v>6.2</v>
      </c>
      <c r="E35">
        <v>1253</v>
      </c>
      <c r="F35">
        <v>5.0999999999999996</v>
      </c>
      <c r="G35">
        <v>9032</v>
      </c>
      <c r="H35">
        <v>6</v>
      </c>
      <c r="I35" s="2">
        <v>51487.335911458045</v>
      </c>
      <c r="J35">
        <v>6.2</v>
      </c>
      <c r="K35">
        <v>6.6</v>
      </c>
      <c r="L35">
        <v>6.4</v>
      </c>
    </row>
    <row r="36" spans="1:12" x14ac:dyDescent="0.35">
      <c r="A36" t="s">
        <v>6</v>
      </c>
      <c r="B36">
        <v>2012</v>
      </c>
      <c r="C36">
        <v>53668</v>
      </c>
      <c r="D36">
        <v>42.7</v>
      </c>
      <c r="E36">
        <v>11369</v>
      </c>
      <c r="F36">
        <v>46.3</v>
      </c>
      <c r="G36">
        <v>65037</v>
      </c>
      <c r="H36">
        <v>43.3</v>
      </c>
      <c r="I36" s="2">
        <v>47469.428776026398</v>
      </c>
      <c r="J36">
        <v>35.700000000000003</v>
      </c>
      <c r="K36">
        <v>35.700000000000003</v>
      </c>
      <c r="L36">
        <v>35.700000000000003</v>
      </c>
    </row>
    <row r="37" spans="1:12" x14ac:dyDescent="0.35">
      <c r="A37" t="s">
        <v>7</v>
      </c>
      <c r="B37">
        <v>2012</v>
      </c>
      <c r="C37">
        <v>28468</v>
      </c>
      <c r="D37">
        <v>22.6</v>
      </c>
      <c r="E37">
        <v>6384</v>
      </c>
      <c r="F37">
        <v>26</v>
      </c>
      <c r="G37">
        <v>34852</v>
      </c>
      <c r="H37">
        <v>23.2</v>
      </c>
      <c r="I37" s="2">
        <v>46963.843686900625</v>
      </c>
      <c r="J37">
        <v>18.100000000000001</v>
      </c>
      <c r="K37">
        <v>18.600000000000001</v>
      </c>
      <c r="L37">
        <v>18.399999999999999</v>
      </c>
    </row>
    <row r="38" spans="1:12" x14ac:dyDescent="0.35">
      <c r="A38" t="s">
        <v>8</v>
      </c>
      <c r="B38">
        <v>2012</v>
      </c>
      <c r="C38">
        <v>7974</v>
      </c>
      <c r="D38">
        <v>6.3</v>
      </c>
      <c r="E38">
        <v>1412</v>
      </c>
      <c r="F38">
        <v>5.8</v>
      </c>
      <c r="G38">
        <v>9386</v>
      </c>
      <c r="H38">
        <v>6.2</v>
      </c>
      <c r="I38" s="2">
        <v>40449.731743589437</v>
      </c>
      <c r="J38">
        <v>5.6</v>
      </c>
      <c r="K38">
        <v>5.8</v>
      </c>
      <c r="L38">
        <v>5.7</v>
      </c>
    </row>
    <row r="39" spans="1:12" x14ac:dyDescent="0.35">
      <c r="A39" t="s">
        <v>9</v>
      </c>
      <c r="B39">
        <v>2012</v>
      </c>
      <c r="C39">
        <v>17226</v>
      </c>
      <c r="D39">
        <v>13.7</v>
      </c>
      <c r="E39">
        <v>3573</v>
      </c>
      <c r="F39">
        <v>14.6</v>
      </c>
      <c r="G39">
        <v>20799</v>
      </c>
      <c r="H39">
        <v>13.8</v>
      </c>
      <c r="I39" s="2">
        <v>51788.976048432203</v>
      </c>
      <c r="J39">
        <v>12</v>
      </c>
      <c r="K39">
        <v>11.3</v>
      </c>
      <c r="L39">
        <v>11.7</v>
      </c>
    </row>
    <row r="40" spans="1:12" x14ac:dyDescent="0.35">
      <c r="A40" t="s">
        <v>10</v>
      </c>
      <c r="B40">
        <v>2012</v>
      </c>
      <c r="C40">
        <v>29710</v>
      </c>
      <c r="D40">
        <v>23.6</v>
      </c>
      <c r="E40">
        <v>5789</v>
      </c>
      <c r="F40">
        <v>23.6</v>
      </c>
      <c r="G40">
        <v>35499</v>
      </c>
      <c r="H40">
        <v>23.6</v>
      </c>
      <c r="I40" s="2">
        <v>52433.698186494126</v>
      </c>
      <c r="J40">
        <v>24.7</v>
      </c>
      <c r="K40">
        <v>24</v>
      </c>
      <c r="L40">
        <v>24.3</v>
      </c>
    </row>
    <row r="41" spans="1:12" x14ac:dyDescent="0.35">
      <c r="A41" t="s">
        <v>11</v>
      </c>
      <c r="B41">
        <v>2012</v>
      </c>
      <c r="C41">
        <v>9896</v>
      </c>
      <c r="D41">
        <v>7.9</v>
      </c>
      <c r="E41">
        <v>1883</v>
      </c>
      <c r="F41">
        <v>7.7</v>
      </c>
      <c r="G41">
        <v>11779</v>
      </c>
      <c r="H41">
        <v>7.8</v>
      </c>
      <c r="I41" s="2">
        <v>45748.975966278915</v>
      </c>
      <c r="J41">
        <v>7.1</v>
      </c>
      <c r="K41">
        <v>7</v>
      </c>
      <c r="L41">
        <v>7</v>
      </c>
    </row>
    <row r="42" spans="1:12" x14ac:dyDescent="0.35">
      <c r="A42" t="s">
        <v>12</v>
      </c>
      <c r="B42">
        <v>2012</v>
      </c>
      <c r="C42">
        <v>19814</v>
      </c>
      <c r="D42">
        <v>15.8</v>
      </c>
      <c r="E42">
        <v>3906</v>
      </c>
      <c r="F42">
        <v>15.9</v>
      </c>
      <c r="G42">
        <v>23720</v>
      </c>
      <c r="H42">
        <v>15.8</v>
      </c>
      <c r="I42" s="2">
        <v>55405.304590526684</v>
      </c>
      <c r="J42">
        <v>17.600000000000001</v>
      </c>
      <c r="K42">
        <v>17</v>
      </c>
      <c r="L42">
        <v>17.3</v>
      </c>
    </row>
    <row r="43" spans="1:12" x14ac:dyDescent="0.35">
      <c r="A43" t="s">
        <v>13</v>
      </c>
      <c r="B43">
        <v>2012</v>
      </c>
      <c r="C43">
        <v>125730</v>
      </c>
      <c r="D43">
        <v>100</v>
      </c>
      <c r="E43">
        <v>24543</v>
      </c>
      <c r="F43">
        <v>100</v>
      </c>
      <c r="G43">
        <v>150273</v>
      </c>
      <c r="H43">
        <v>100</v>
      </c>
      <c r="I43" s="2">
        <v>51423.6747436968</v>
      </c>
      <c r="J43">
        <v>100</v>
      </c>
      <c r="K43">
        <v>100</v>
      </c>
      <c r="L43">
        <v>100</v>
      </c>
    </row>
    <row r="44" spans="1:12" x14ac:dyDescent="0.35">
      <c r="A44" t="s">
        <v>1</v>
      </c>
      <c r="B44">
        <v>2013</v>
      </c>
      <c r="C44">
        <v>18885</v>
      </c>
      <c r="D44">
        <v>13.9</v>
      </c>
      <c r="E44">
        <v>3433</v>
      </c>
      <c r="F44">
        <v>12.5</v>
      </c>
      <c r="G44">
        <v>22318</v>
      </c>
      <c r="H44">
        <v>13.7</v>
      </c>
      <c r="I44" s="2">
        <v>62085.71296988926</v>
      </c>
      <c r="J44">
        <v>18.5</v>
      </c>
      <c r="K44">
        <v>17.899999999999999</v>
      </c>
      <c r="L44">
        <v>18.2</v>
      </c>
    </row>
    <row r="45" spans="1:12" x14ac:dyDescent="0.35">
      <c r="A45" t="s">
        <v>2</v>
      </c>
      <c r="B45">
        <v>2013</v>
      </c>
      <c r="C45">
        <v>5076</v>
      </c>
      <c r="D45">
        <v>3.7</v>
      </c>
      <c r="E45">
        <v>805</v>
      </c>
      <c r="F45">
        <v>2.9</v>
      </c>
      <c r="G45">
        <v>5881</v>
      </c>
      <c r="H45">
        <v>3.6</v>
      </c>
      <c r="I45" s="2">
        <v>61650.149417076798</v>
      </c>
      <c r="J45">
        <v>4.8</v>
      </c>
      <c r="K45">
        <v>4.7</v>
      </c>
      <c r="L45">
        <v>4.7</v>
      </c>
    </row>
    <row r="46" spans="1:12" x14ac:dyDescent="0.35">
      <c r="A46" t="s">
        <v>3</v>
      </c>
      <c r="B46">
        <v>2013</v>
      </c>
      <c r="C46">
        <v>13809</v>
      </c>
      <c r="D46">
        <v>10.199999999999999</v>
      </c>
      <c r="E46">
        <v>2628</v>
      </c>
      <c r="F46">
        <v>9.6</v>
      </c>
      <c r="G46">
        <v>16437</v>
      </c>
      <c r="H46">
        <v>10.1</v>
      </c>
      <c r="I46" s="2">
        <v>62240.340800022837</v>
      </c>
      <c r="J46">
        <v>13.6</v>
      </c>
      <c r="K46">
        <v>13.2</v>
      </c>
      <c r="L46">
        <v>13.4</v>
      </c>
    </row>
    <row r="47" spans="1:12" x14ac:dyDescent="0.35">
      <c r="A47" t="s">
        <v>4</v>
      </c>
      <c r="B47">
        <v>2013</v>
      </c>
      <c r="C47">
        <v>26801</v>
      </c>
      <c r="D47">
        <v>19.8</v>
      </c>
      <c r="E47">
        <v>4757</v>
      </c>
      <c r="F47">
        <v>17.3</v>
      </c>
      <c r="G47">
        <v>31558</v>
      </c>
      <c r="H47">
        <v>19.3</v>
      </c>
      <c r="I47" s="2">
        <v>51003.086515666299</v>
      </c>
      <c r="J47">
        <v>20.8</v>
      </c>
      <c r="K47">
        <v>21.7</v>
      </c>
      <c r="L47">
        <v>21.3</v>
      </c>
    </row>
    <row r="48" spans="1:12" x14ac:dyDescent="0.35">
      <c r="A48" t="s">
        <v>5</v>
      </c>
      <c r="B48">
        <v>2013</v>
      </c>
      <c r="C48">
        <v>19033</v>
      </c>
      <c r="D48">
        <v>14</v>
      </c>
      <c r="E48">
        <v>3387</v>
      </c>
      <c r="F48">
        <v>12.3</v>
      </c>
      <c r="G48">
        <v>22420</v>
      </c>
      <c r="H48">
        <v>13.7</v>
      </c>
      <c r="I48" s="2">
        <v>50136.935893872695</v>
      </c>
      <c r="J48">
        <v>14.4</v>
      </c>
      <c r="K48">
        <v>15.1</v>
      </c>
      <c r="L48">
        <v>14.7</v>
      </c>
    </row>
    <row r="49" spans="1:12" x14ac:dyDescent="0.35">
      <c r="A49" t="s">
        <v>14</v>
      </c>
      <c r="B49">
        <v>2013</v>
      </c>
      <c r="C49">
        <v>7768</v>
      </c>
      <c r="D49">
        <v>5.7</v>
      </c>
      <c r="E49">
        <v>1370</v>
      </c>
      <c r="F49">
        <v>5</v>
      </c>
      <c r="G49">
        <v>9138</v>
      </c>
      <c r="H49">
        <v>5.6</v>
      </c>
      <c r="I49" s="2">
        <v>52940.479694448586</v>
      </c>
      <c r="J49">
        <v>6.5</v>
      </c>
      <c r="K49">
        <v>6.6</v>
      </c>
      <c r="L49">
        <v>6.5</v>
      </c>
    </row>
    <row r="50" spans="1:12" x14ac:dyDescent="0.35">
      <c r="A50" t="s">
        <v>6</v>
      </c>
      <c r="B50">
        <v>2013</v>
      </c>
      <c r="C50">
        <v>58182</v>
      </c>
      <c r="D50">
        <v>42.9</v>
      </c>
      <c r="E50">
        <v>12786</v>
      </c>
      <c r="F50">
        <v>46.5</v>
      </c>
      <c r="G50">
        <v>70968</v>
      </c>
      <c r="H50">
        <v>43.5</v>
      </c>
      <c r="I50" s="2">
        <v>48896.70418171076</v>
      </c>
      <c r="J50">
        <v>36.4</v>
      </c>
      <c r="K50">
        <v>36.4</v>
      </c>
      <c r="L50">
        <v>36.4</v>
      </c>
    </row>
    <row r="51" spans="1:12" x14ac:dyDescent="0.35">
      <c r="A51" t="s">
        <v>7</v>
      </c>
      <c r="B51">
        <v>2013</v>
      </c>
      <c r="C51">
        <v>31536</v>
      </c>
      <c r="D51">
        <v>23.2</v>
      </c>
      <c r="E51">
        <v>7232</v>
      </c>
      <c r="F51">
        <v>26.3</v>
      </c>
      <c r="G51">
        <v>38768</v>
      </c>
      <c r="H51">
        <v>23.8</v>
      </c>
      <c r="I51" s="2">
        <v>48091.447481383693</v>
      </c>
      <c r="J51">
        <v>18.3</v>
      </c>
      <c r="K51">
        <v>18.2</v>
      </c>
      <c r="L51">
        <v>18.2</v>
      </c>
    </row>
    <row r="52" spans="1:12" x14ac:dyDescent="0.35">
      <c r="A52" t="s">
        <v>8</v>
      </c>
      <c r="B52">
        <v>2013</v>
      </c>
      <c r="C52">
        <v>8755</v>
      </c>
      <c r="D52">
        <v>6.5</v>
      </c>
      <c r="E52">
        <v>1640</v>
      </c>
      <c r="F52">
        <v>6</v>
      </c>
      <c r="G52">
        <v>10395</v>
      </c>
      <c r="H52">
        <v>6.4</v>
      </c>
      <c r="I52" s="2">
        <v>41523.824965124673</v>
      </c>
      <c r="J52">
        <v>5.9</v>
      </c>
      <c r="K52">
        <v>5.9</v>
      </c>
      <c r="L52">
        <v>5.9</v>
      </c>
    </row>
    <row r="53" spans="1:12" x14ac:dyDescent="0.35">
      <c r="A53" t="s">
        <v>9</v>
      </c>
      <c r="B53">
        <v>2013</v>
      </c>
      <c r="C53">
        <v>17891</v>
      </c>
      <c r="D53">
        <v>13.2</v>
      </c>
      <c r="E53">
        <v>3914</v>
      </c>
      <c r="F53">
        <v>14.2</v>
      </c>
      <c r="G53">
        <v>21805</v>
      </c>
      <c r="H53">
        <v>13.4</v>
      </c>
      <c r="I53" s="2">
        <v>53848.843919873914</v>
      </c>
      <c r="J53">
        <v>12.1</v>
      </c>
      <c r="K53">
        <v>12.3</v>
      </c>
      <c r="L53">
        <v>12.2</v>
      </c>
    </row>
    <row r="54" spans="1:12" x14ac:dyDescent="0.35">
      <c r="A54" t="s">
        <v>10</v>
      </c>
      <c r="B54">
        <v>2013</v>
      </c>
      <c r="C54">
        <v>31818</v>
      </c>
      <c r="D54">
        <v>23.4</v>
      </c>
      <c r="E54">
        <v>6493</v>
      </c>
      <c r="F54">
        <v>23.6</v>
      </c>
      <c r="G54">
        <v>38311</v>
      </c>
      <c r="H54">
        <v>23.5</v>
      </c>
      <c r="I54" s="2">
        <v>53848.843919873914</v>
      </c>
      <c r="J54">
        <v>24.3</v>
      </c>
      <c r="K54">
        <v>24</v>
      </c>
      <c r="L54">
        <v>24.2</v>
      </c>
    </row>
    <row r="55" spans="1:12" x14ac:dyDescent="0.35">
      <c r="A55" t="s">
        <v>11</v>
      </c>
      <c r="B55">
        <v>2013</v>
      </c>
      <c r="C55">
        <v>10227</v>
      </c>
      <c r="D55">
        <v>7.5</v>
      </c>
      <c r="E55">
        <v>2075</v>
      </c>
      <c r="F55">
        <v>7.6</v>
      </c>
      <c r="G55">
        <v>12302</v>
      </c>
      <c r="H55">
        <v>7.5</v>
      </c>
      <c r="I55" s="2">
        <v>53848.843919873914</v>
      </c>
      <c r="J55">
        <v>6.9</v>
      </c>
      <c r="K55">
        <v>7</v>
      </c>
      <c r="L55">
        <v>7</v>
      </c>
    </row>
    <row r="56" spans="1:12" x14ac:dyDescent="0.35">
      <c r="A56" t="s">
        <v>12</v>
      </c>
      <c r="B56">
        <v>2013</v>
      </c>
      <c r="C56">
        <v>21591</v>
      </c>
      <c r="D56">
        <v>15.9</v>
      </c>
      <c r="E56">
        <v>4418</v>
      </c>
      <c r="F56">
        <v>16.100000000000001</v>
      </c>
      <c r="G56">
        <v>26009</v>
      </c>
      <c r="H56">
        <v>15.9</v>
      </c>
      <c r="I56" s="2">
        <v>57531.279916556996</v>
      </c>
      <c r="J56">
        <v>17.399999999999999</v>
      </c>
      <c r="K56">
        <v>17</v>
      </c>
      <c r="L56">
        <v>17.2</v>
      </c>
    </row>
    <row r="57" spans="1:12" x14ac:dyDescent="0.35">
      <c r="A57" t="s">
        <v>13</v>
      </c>
      <c r="B57">
        <v>2013</v>
      </c>
      <c r="C57">
        <v>135686</v>
      </c>
      <c r="D57">
        <v>100</v>
      </c>
      <c r="E57">
        <v>27469</v>
      </c>
      <c r="F57">
        <v>100</v>
      </c>
      <c r="G57">
        <v>163155</v>
      </c>
      <c r="H57">
        <v>100</v>
      </c>
      <c r="I57" s="2">
        <v>52932.620405710564</v>
      </c>
      <c r="J57">
        <v>100</v>
      </c>
      <c r="K57">
        <v>100</v>
      </c>
      <c r="L57">
        <v>100</v>
      </c>
    </row>
    <row r="58" spans="1:12" x14ac:dyDescent="0.35">
      <c r="A58" t="s">
        <v>1</v>
      </c>
      <c r="B58">
        <v>2014</v>
      </c>
      <c r="C58">
        <v>15177</v>
      </c>
      <c r="D58">
        <v>13.4</v>
      </c>
      <c r="E58">
        <v>2958</v>
      </c>
      <c r="F58">
        <v>12.3</v>
      </c>
      <c r="G58">
        <v>18135</v>
      </c>
      <c r="H58">
        <v>13.2</v>
      </c>
      <c r="I58" s="2">
        <v>64244.078493018525</v>
      </c>
      <c r="J58">
        <v>18.5</v>
      </c>
      <c r="K58">
        <v>17.8</v>
      </c>
      <c r="L58">
        <v>18.100000000000001</v>
      </c>
    </row>
    <row r="59" spans="1:12" x14ac:dyDescent="0.35">
      <c r="A59" t="s">
        <v>2</v>
      </c>
      <c r="B59">
        <v>2014</v>
      </c>
      <c r="C59">
        <v>4009</v>
      </c>
      <c r="D59">
        <v>3.5</v>
      </c>
      <c r="E59">
        <v>718</v>
      </c>
      <c r="F59">
        <v>3</v>
      </c>
      <c r="G59">
        <v>4727</v>
      </c>
      <c r="H59">
        <v>3.4</v>
      </c>
      <c r="I59" s="2">
        <v>63306.735768979546</v>
      </c>
      <c r="J59">
        <v>4.8</v>
      </c>
      <c r="K59">
        <v>4.8</v>
      </c>
      <c r="L59">
        <v>4.8</v>
      </c>
    </row>
    <row r="60" spans="1:12" x14ac:dyDescent="0.35">
      <c r="A60" t="s">
        <v>3</v>
      </c>
      <c r="B60">
        <v>2014</v>
      </c>
      <c r="C60">
        <v>11168</v>
      </c>
      <c r="D60">
        <v>9.8000000000000007</v>
      </c>
      <c r="E60">
        <v>2240</v>
      </c>
      <c r="F60">
        <v>9.3000000000000007</v>
      </c>
      <c r="G60">
        <v>13408</v>
      </c>
      <c r="H60">
        <v>9.6999999999999993</v>
      </c>
      <c r="I60" s="2">
        <v>64577.790095635522</v>
      </c>
      <c r="J60">
        <v>13.7</v>
      </c>
      <c r="K60">
        <v>13</v>
      </c>
      <c r="L60">
        <v>13.3</v>
      </c>
    </row>
    <row r="61" spans="1:12" x14ac:dyDescent="0.35">
      <c r="A61" t="s">
        <v>4</v>
      </c>
      <c r="B61">
        <v>2014</v>
      </c>
      <c r="C61">
        <v>22244</v>
      </c>
      <c r="D61">
        <v>19.600000000000001</v>
      </c>
      <c r="E61">
        <v>4204</v>
      </c>
      <c r="F61">
        <v>17.399999999999999</v>
      </c>
      <c r="G61">
        <v>26448</v>
      </c>
      <c r="H61">
        <v>19.2</v>
      </c>
      <c r="I61" s="2">
        <v>53074.447415602284</v>
      </c>
      <c r="J61">
        <v>20.7</v>
      </c>
      <c r="K61">
        <v>21.2</v>
      </c>
      <c r="L61">
        <v>20.9</v>
      </c>
    </row>
    <row r="62" spans="1:12" x14ac:dyDescent="0.35">
      <c r="A62" t="s">
        <v>5</v>
      </c>
      <c r="B62">
        <v>2014</v>
      </c>
      <c r="C62">
        <v>15594</v>
      </c>
      <c r="D62">
        <v>13.7</v>
      </c>
      <c r="E62">
        <v>3031</v>
      </c>
      <c r="F62">
        <v>12.6</v>
      </c>
      <c r="G62">
        <v>18625</v>
      </c>
      <c r="H62">
        <v>13.5</v>
      </c>
      <c r="I62" s="2">
        <v>52218.777636185863</v>
      </c>
      <c r="J62">
        <v>14.1</v>
      </c>
      <c r="K62">
        <v>14.6</v>
      </c>
      <c r="L62">
        <v>14.4</v>
      </c>
    </row>
    <row r="63" spans="1:12" x14ac:dyDescent="0.35">
      <c r="A63" t="s">
        <v>14</v>
      </c>
      <c r="B63">
        <v>2014</v>
      </c>
      <c r="C63">
        <v>6650</v>
      </c>
      <c r="D63">
        <v>5.9</v>
      </c>
      <c r="E63">
        <v>1173</v>
      </c>
      <c r="F63">
        <v>4.9000000000000004</v>
      </c>
      <c r="G63">
        <v>7823</v>
      </c>
      <c r="H63">
        <v>5.7</v>
      </c>
      <c r="I63" s="2">
        <v>54980.931430318975</v>
      </c>
      <c r="J63">
        <v>6.5</v>
      </c>
      <c r="K63">
        <v>6.6</v>
      </c>
      <c r="L63">
        <v>6.6</v>
      </c>
    </row>
    <row r="64" spans="1:12" x14ac:dyDescent="0.35">
      <c r="A64" t="s">
        <v>6</v>
      </c>
      <c r="B64">
        <v>2014</v>
      </c>
      <c r="C64">
        <v>49013</v>
      </c>
      <c r="D64">
        <v>43.2</v>
      </c>
      <c r="E64">
        <v>11205</v>
      </c>
      <c r="F64">
        <v>46.5</v>
      </c>
      <c r="G64">
        <v>60218</v>
      </c>
      <c r="H64">
        <v>43.8</v>
      </c>
      <c r="I64" s="2">
        <v>50359.464767375342</v>
      </c>
      <c r="J64">
        <v>36</v>
      </c>
      <c r="K64">
        <v>36.700000000000003</v>
      </c>
      <c r="L64">
        <v>36.299999999999997</v>
      </c>
    </row>
    <row r="65" spans="1:12" x14ac:dyDescent="0.35">
      <c r="A65" t="s">
        <v>7</v>
      </c>
      <c r="B65">
        <v>2014</v>
      </c>
      <c r="C65">
        <v>26611</v>
      </c>
      <c r="D65">
        <v>23.5</v>
      </c>
      <c r="E65">
        <v>6361</v>
      </c>
      <c r="F65">
        <v>26.4</v>
      </c>
      <c r="G65">
        <v>32972</v>
      </c>
      <c r="H65">
        <v>24</v>
      </c>
      <c r="I65" s="2">
        <v>49632.676608488677</v>
      </c>
      <c r="J65">
        <v>18</v>
      </c>
      <c r="K65">
        <v>18.100000000000001</v>
      </c>
      <c r="L65">
        <v>18</v>
      </c>
    </row>
    <row r="66" spans="1:12" x14ac:dyDescent="0.35">
      <c r="A66" t="s">
        <v>8</v>
      </c>
      <c r="B66">
        <v>2014</v>
      </c>
      <c r="C66">
        <v>7286</v>
      </c>
      <c r="D66">
        <v>6.4</v>
      </c>
      <c r="E66">
        <v>1511</v>
      </c>
      <c r="F66">
        <v>6.3</v>
      </c>
      <c r="G66">
        <v>8797</v>
      </c>
      <c r="H66">
        <v>6.4</v>
      </c>
      <c r="I66" s="2">
        <v>42338.353113366975</v>
      </c>
      <c r="J66">
        <v>5.7</v>
      </c>
      <c r="K66">
        <v>5.9</v>
      </c>
      <c r="L66">
        <v>5.8</v>
      </c>
    </row>
    <row r="67" spans="1:12" x14ac:dyDescent="0.35">
      <c r="A67" t="s">
        <v>9</v>
      </c>
      <c r="B67">
        <v>2014</v>
      </c>
      <c r="C67">
        <v>15116</v>
      </c>
      <c r="D67">
        <v>13.3</v>
      </c>
      <c r="E67">
        <v>3333</v>
      </c>
      <c r="F67">
        <v>13.8</v>
      </c>
      <c r="G67">
        <v>18449</v>
      </c>
      <c r="H67">
        <v>13.4</v>
      </c>
      <c r="I67" s="2">
        <v>55459.581637412157</v>
      </c>
      <c r="J67">
        <v>12.3</v>
      </c>
      <c r="K67">
        <v>12.7</v>
      </c>
      <c r="L67">
        <v>12.5</v>
      </c>
    </row>
    <row r="68" spans="1:12" x14ac:dyDescent="0.35">
      <c r="A68" t="s">
        <v>10</v>
      </c>
      <c r="B68">
        <v>2014</v>
      </c>
      <c r="C68">
        <v>27006</v>
      </c>
      <c r="D68">
        <v>23.8</v>
      </c>
      <c r="E68">
        <v>5728</v>
      </c>
      <c r="F68">
        <v>23.8</v>
      </c>
      <c r="G68">
        <v>32734</v>
      </c>
      <c r="H68">
        <v>23.8</v>
      </c>
      <c r="I68" s="2">
        <v>56249.19278067071</v>
      </c>
      <c r="J68">
        <v>24.9</v>
      </c>
      <c r="K68">
        <v>24.4</v>
      </c>
      <c r="L68">
        <v>24.6</v>
      </c>
    </row>
    <row r="69" spans="1:12" x14ac:dyDescent="0.35">
      <c r="A69" t="s">
        <v>11</v>
      </c>
      <c r="B69">
        <v>2014</v>
      </c>
      <c r="C69">
        <v>8662</v>
      </c>
      <c r="D69">
        <v>7.6</v>
      </c>
      <c r="E69">
        <v>1880</v>
      </c>
      <c r="F69">
        <v>7.8</v>
      </c>
      <c r="G69">
        <v>10542</v>
      </c>
      <c r="H69">
        <v>7.7</v>
      </c>
      <c r="I69" s="2">
        <v>48233.275525620913</v>
      </c>
      <c r="J69">
        <v>7.2</v>
      </c>
      <c r="K69">
        <v>7.3</v>
      </c>
      <c r="L69">
        <v>7.2</v>
      </c>
    </row>
    <row r="70" spans="1:12" x14ac:dyDescent="0.35">
      <c r="A70" t="s">
        <v>12</v>
      </c>
      <c r="B70">
        <v>2014</v>
      </c>
      <c r="C70">
        <v>18344</v>
      </c>
      <c r="D70">
        <v>16.2</v>
      </c>
      <c r="E70">
        <v>3848</v>
      </c>
      <c r="F70">
        <v>16</v>
      </c>
      <c r="G70">
        <v>22192</v>
      </c>
      <c r="H70">
        <v>16.100000000000001</v>
      </c>
      <c r="I70" s="2">
        <v>59837.48261807183</v>
      </c>
      <c r="J70">
        <v>17.7</v>
      </c>
      <c r="K70">
        <v>17.100000000000001</v>
      </c>
      <c r="L70">
        <v>17.399999999999999</v>
      </c>
    </row>
    <row r="71" spans="1:12" x14ac:dyDescent="0.35">
      <c r="A71" t="s">
        <v>13</v>
      </c>
      <c r="B71">
        <v>2014</v>
      </c>
      <c r="C71">
        <v>113440</v>
      </c>
      <c r="D71">
        <v>100</v>
      </c>
      <c r="E71">
        <v>24095</v>
      </c>
      <c r="F71">
        <v>100</v>
      </c>
      <c r="G71">
        <v>137535</v>
      </c>
      <c r="H71">
        <v>100</v>
      </c>
      <c r="I71" s="2">
        <v>54766.541499336803</v>
      </c>
      <c r="J71">
        <v>100</v>
      </c>
      <c r="K71">
        <v>100</v>
      </c>
      <c r="L71">
        <v>100</v>
      </c>
    </row>
    <row r="72" spans="1:12" x14ac:dyDescent="0.35">
      <c r="A72" t="s">
        <v>1</v>
      </c>
      <c r="B72">
        <v>2015</v>
      </c>
      <c r="C72">
        <v>15209</v>
      </c>
      <c r="D72">
        <v>12.9</v>
      </c>
      <c r="E72">
        <v>3120</v>
      </c>
      <c r="F72">
        <v>12</v>
      </c>
      <c r="G72">
        <v>18329</v>
      </c>
      <c r="H72">
        <v>12.8</v>
      </c>
      <c r="I72" s="2">
        <v>66818.026364075718</v>
      </c>
      <c r="J72">
        <v>18.100000000000001</v>
      </c>
      <c r="K72">
        <v>18</v>
      </c>
      <c r="L72">
        <v>18.100000000000001</v>
      </c>
    </row>
    <row r="73" spans="1:12" x14ac:dyDescent="0.35">
      <c r="A73" t="s">
        <v>2</v>
      </c>
      <c r="B73">
        <v>2015</v>
      </c>
      <c r="C73">
        <v>4085</v>
      </c>
      <c r="D73">
        <v>3.5</v>
      </c>
      <c r="E73">
        <v>740</v>
      </c>
      <c r="F73">
        <v>2.9</v>
      </c>
      <c r="G73">
        <v>4825</v>
      </c>
      <c r="H73">
        <v>3.4</v>
      </c>
      <c r="I73" s="2">
        <v>66525.366705668202</v>
      </c>
      <c r="J73">
        <v>4.5999999999999996</v>
      </c>
      <c r="K73">
        <v>4.5999999999999996</v>
      </c>
      <c r="L73">
        <v>4.5999999999999996</v>
      </c>
    </row>
    <row r="74" spans="1:12" x14ac:dyDescent="0.35">
      <c r="A74" t="s">
        <v>3</v>
      </c>
      <c r="B74">
        <v>2015</v>
      </c>
      <c r="C74">
        <v>11124</v>
      </c>
      <c r="D74">
        <v>9.5</v>
      </c>
      <c r="E74">
        <v>2380</v>
      </c>
      <c r="F74">
        <v>9.1999999999999993</v>
      </c>
      <c r="G74">
        <v>13504</v>
      </c>
      <c r="H74">
        <v>9.4</v>
      </c>
      <c r="I74" s="2">
        <v>66922.399485680042</v>
      </c>
      <c r="J74">
        <v>13.5</v>
      </c>
      <c r="K74">
        <v>13.4</v>
      </c>
      <c r="L74">
        <v>13.4</v>
      </c>
    </row>
    <row r="75" spans="1:12" x14ac:dyDescent="0.35">
      <c r="A75" t="s">
        <v>4</v>
      </c>
      <c r="B75">
        <v>2015</v>
      </c>
      <c r="C75">
        <v>22907</v>
      </c>
      <c r="D75">
        <v>19.5</v>
      </c>
      <c r="E75">
        <v>4284</v>
      </c>
      <c r="F75">
        <v>16.5</v>
      </c>
      <c r="G75">
        <v>27191</v>
      </c>
      <c r="H75">
        <v>18.899999999999999</v>
      </c>
      <c r="I75" s="2">
        <v>54704.990663568795</v>
      </c>
      <c r="J75">
        <v>20.3</v>
      </c>
      <c r="K75">
        <v>21.2</v>
      </c>
      <c r="L75">
        <v>20.8</v>
      </c>
    </row>
    <row r="76" spans="1:12" x14ac:dyDescent="0.35">
      <c r="A76" t="s">
        <v>5</v>
      </c>
      <c r="B76">
        <v>2015</v>
      </c>
      <c r="C76">
        <v>15909</v>
      </c>
      <c r="D76">
        <v>13.5</v>
      </c>
      <c r="E76">
        <v>2979</v>
      </c>
      <c r="F76">
        <v>11.5</v>
      </c>
      <c r="G76">
        <v>18888</v>
      </c>
      <c r="H76">
        <v>13.2</v>
      </c>
      <c r="I76" s="2">
        <v>53971.923768183937</v>
      </c>
      <c r="J76">
        <v>14.3</v>
      </c>
      <c r="K76">
        <v>14.8</v>
      </c>
      <c r="L76">
        <v>14.6</v>
      </c>
    </row>
    <row r="77" spans="1:12" x14ac:dyDescent="0.35">
      <c r="A77" t="s">
        <v>14</v>
      </c>
      <c r="B77">
        <v>2015</v>
      </c>
      <c r="C77">
        <v>6998</v>
      </c>
      <c r="D77">
        <v>5.9</v>
      </c>
      <c r="E77">
        <v>1305</v>
      </c>
      <c r="F77">
        <v>5</v>
      </c>
      <c r="G77">
        <v>8303</v>
      </c>
      <c r="H77">
        <v>5.8</v>
      </c>
      <c r="I77" s="2">
        <v>56331.00939420041</v>
      </c>
      <c r="J77">
        <v>6</v>
      </c>
      <c r="K77">
        <v>6.4</v>
      </c>
      <c r="L77">
        <v>6.2</v>
      </c>
    </row>
    <row r="78" spans="1:12" x14ac:dyDescent="0.35">
      <c r="A78" t="s">
        <v>6</v>
      </c>
      <c r="B78">
        <v>2015</v>
      </c>
      <c r="C78">
        <v>51359</v>
      </c>
      <c r="D78">
        <v>43.6</v>
      </c>
      <c r="E78">
        <v>12239</v>
      </c>
      <c r="F78">
        <v>47.3</v>
      </c>
      <c r="G78">
        <v>63598</v>
      </c>
      <c r="H78">
        <v>44.3</v>
      </c>
      <c r="I78" s="2">
        <v>51267.025481030971</v>
      </c>
      <c r="J78">
        <v>36.700000000000003</v>
      </c>
      <c r="K78">
        <v>37.1</v>
      </c>
      <c r="L78">
        <v>36.9</v>
      </c>
    </row>
    <row r="79" spans="1:12" x14ac:dyDescent="0.35">
      <c r="A79" t="s">
        <v>7</v>
      </c>
      <c r="B79">
        <v>2015</v>
      </c>
      <c r="C79">
        <v>27820</v>
      </c>
      <c r="D79">
        <v>23.6</v>
      </c>
      <c r="E79">
        <v>7024</v>
      </c>
      <c r="F79">
        <v>27.1</v>
      </c>
      <c r="G79">
        <v>34844</v>
      </c>
      <c r="H79">
        <v>24.3</v>
      </c>
      <c r="I79" s="2">
        <v>51708.978364450159</v>
      </c>
      <c r="J79">
        <v>18.3</v>
      </c>
      <c r="K79">
        <v>18.399999999999999</v>
      </c>
      <c r="L79">
        <v>18.3</v>
      </c>
    </row>
    <row r="80" spans="1:12" x14ac:dyDescent="0.35">
      <c r="A80" t="s">
        <v>8</v>
      </c>
      <c r="B80">
        <v>2015</v>
      </c>
      <c r="C80">
        <v>7401</v>
      </c>
      <c r="D80">
        <v>6.3</v>
      </c>
      <c r="E80">
        <v>1588</v>
      </c>
      <c r="F80">
        <v>6.1</v>
      </c>
      <c r="G80">
        <v>8989</v>
      </c>
      <c r="H80">
        <v>6.3</v>
      </c>
      <c r="I80" s="2">
        <v>43826.995226268147</v>
      </c>
      <c r="J80">
        <v>5.9</v>
      </c>
      <c r="K80">
        <v>6.1</v>
      </c>
      <c r="L80">
        <v>6</v>
      </c>
    </row>
    <row r="81" spans="1:12" x14ac:dyDescent="0.35">
      <c r="A81" t="s">
        <v>9</v>
      </c>
      <c r="B81">
        <v>2015</v>
      </c>
      <c r="C81">
        <v>16138</v>
      </c>
      <c r="D81">
        <v>13.7</v>
      </c>
      <c r="E81">
        <v>3627</v>
      </c>
      <c r="F81">
        <v>14</v>
      </c>
      <c r="G81">
        <v>19765</v>
      </c>
      <c r="H81">
        <v>13.8</v>
      </c>
      <c r="I81" s="2">
        <v>54149.189437064153</v>
      </c>
      <c r="J81">
        <v>12.5</v>
      </c>
      <c r="K81">
        <v>12.6</v>
      </c>
      <c r="L81">
        <v>12.6</v>
      </c>
    </row>
    <row r="82" spans="1:12" x14ac:dyDescent="0.35">
      <c r="A82" t="s">
        <v>10</v>
      </c>
      <c r="B82">
        <v>2015</v>
      </c>
      <c r="C82">
        <v>28213</v>
      </c>
      <c r="D82">
        <v>24</v>
      </c>
      <c r="E82">
        <v>6258</v>
      </c>
      <c r="F82">
        <v>24.2</v>
      </c>
      <c r="G82">
        <v>34471</v>
      </c>
      <c r="H82">
        <v>24</v>
      </c>
      <c r="I82" s="2">
        <v>58470.486426906027</v>
      </c>
      <c r="J82">
        <v>24.9</v>
      </c>
      <c r="K82">
        <v>23.7</v>
      </c>
      <c r="L82">
        <v>24.3</v>
      </c>
    </row>
    <row r="83" spans="1:12" x14ac:dyDescent="0.35">
      <c r="A83" t="s">
        <v>11</v>
      </c>
      <c r="B83">
        <v>2015</v>
      </c>
      <c r="C83">
        <v>9157</v>
      </c>
      <c r="D83">
        <v>7.8</v>
      </c>
      <c r="E83">
        <v>2174</v>
      </c>
      <c r="F83">
        <v>8.4</v>
      </c>
      <c r="G83">
        <v>11331</v>
      </c>
      <c r="H83">
        <v>7.9</v>
      </c>
      <c r="I83" s="2">
        <v>49174.529340637528</v>
      </c>
      <c r="J83">
        <v>7.1</v>
      </c>
      <c r="K83">
        <v>6.9</v>
      </c>
      <c r="L83">
        <v>7</v>
      </c>
    </row>
    <row r="84" spans="1:12" x14ac:dyDescent="0.35">
      <c r="A84" t="s">
        <v>12</v>
      </c>
      <c r="B84">
        <v>2015</v>
      </c>
      <c r="C84">
        <v>19056</v>
      </c>
      <c r="D84">
        <v>16.2</v>
      </c>
      <c r="E84">
        <v>4084</v>
      </c>
      <c r="F84">
        <v>15.8</v>
      </c>
      <c r="G84">
        <v>23140</v>
      </c>
      <c r="H84">
        <v>16.100000000000001</v>
      </c>
      <c r="I84" s="2">
        <v>62651.273491310902</v>
      </c>
      <c r="J84">
        <v>17.8</v>
      </c>
      <c r="K84">
        <v>16.8</v>
      </c>
      <c r="L84">
        <v>17.3</v>
      </c>
    </row>
    <row r="85" spans="1:12" x14ac:dyDescent="0.35">
      <c r="A85" t="s">
        <v>13</v>
      </c>
      <c r="B85">
        <v>2015</v>
      </c>
      <c r="C85">
        <v>117688</v>
      </c>
      <c r="D85">
        <v>100</v>
      </c>
      <c r="E85">
        <v>25901</v>
      </c>
      <c r="F85">
        <v>100</v>
      </c>
      <c r="G85">
        <v>143589</v>
      </c>
      <c r="H85">
        <v>100</v>
      </c>
      <c r="I85" s="2">
        <v>56413.693496837492</v>
      </c>
      <c r="J85">
        <v>100</v>
      </c>
      <c r="K85">
        <v>100</v>
      </c>
      <c r="L85">
        <v>100</v>
      </c>
    </row>
    <row r="86" spans="1:12" x14ac:dyDescent="0.35">
      <c r="A86" t="s">
        <v>1</v>
      </c>
      <c r="B86">
        <v>2016</v>
      </c>
      <c r="C86">
        <v>15963</v>
      </c>
      <c r="D86">
        <v>13.06</v>
      </c>
      <c r="E86">
        <v>3186</v>
      </c>
      <c r="F86">
        <v>11.6</v>
      </c>
      <c r="G86">
        <v>19149</v>
      </c>
      <c r="H86">
        <v>12.8</v>
      </c>
      <c r="I86">
        <v>68851.659780253482</v>
      </c>
      <c r="J86">
        <v>17.920000000000002</v>
      </c>
      <c r="K86">
        <v>17.57</v>
      </c>
      <c r="L86">
        <v>17.739999999999998</v>
      </c>
    </row>
    <row r="87" spans="1:12" x14ac:dyDescent="0.35">
      <c r="A87" t="s">
        <v>2</v>
      </c>
      <c r="B87">
        <v>2016</v>
      </c>
      <c r="C87">
        <v>4157</v>
      </c>
      <c r="D87">
        <v>3.4</v>
      </c>
      <c r="E87">
        <v>789</v>
      </c>
      <c r="F87">
        <v>2.87</v>
      </c>
      <c r="G87">
        <v>4946</v>
      </c>
      <c r="H87">
        <v>3.3</v>
      </c>
      <c r="I87">
        <v>68177.739833044077</v>
      </c>
      <c r="J87">
        <v>4.41</v>
      </c>
      <c r="K87">
        <v>4.37</v>
      </c>
      <c r="L87">
        <v>4.3899999999999997</v>
      </c>
    </row>
    <row r="88" spans="1:12" x14ac:dyDescent="0.35">
      <c r="A88" t="s">
        <v>3</v>
      </c>
      <c r="B88">
        <v>2016</v>
      </c>
      <c r="C88">
        <v>11806</v>
      </c>
      <c r="D88">
        <v>9.66</v>
      </c>
      <c r="E88">
        <v>2397</v>
      </c>
      <c r="F88">
        <v>8.73</v>
      </c>
      <c r="G88">
        <v>14203</v>
      </c>
      <c r="H88">
        <v>9.49</v>
      </c>
      <c r="I88">
        <v>69092.604774470557</v>
      </c>
      <c r="J88">
        <v>13.51</v>
      </c>
      <c r="K88">
        <v>13.2</v>
      </c>
      <c r="L88">
        <v>13.35</v>
      </c>
    </row>
    <row r="89" spans="1:12" x14ac:dyDescent="0.35">
      <c r="A89" t="s">
        <v>4</v>
      </c>
      <c r="B89">
        <v>2016</v>
      </c>
      <c r="C89">
        <v>22914</v>
      </c>
      <c r="D89">
        <v>18.75</v>
      </c>
      <c r="E89">
        <v>4512</v>
      </c>
      <c r="F89">
        <v>16.43</v>
      </c>
      <c r="G89">
        <v>27426</v>
      </c>
      <c r="H89">
        <v>18.329999999999998</v>
      </c>
      <c r="I89">
        <v>55586.182663677762</v>
      </c>
      <c r="J89">
        <v>20.9</v>
      </c>
      <c r="K89">
        <v>20.47</v>
      </c>
      <c r="L89">
        <v>20.69</v>
      </c>
    </row>
    <row r="90" spans="1:12" x14ac:dyDescent="0.35">
      <c r="A90" t="s">
        <v>5</v>
      </c>
      <c r="B90">
        <v>2016</v>
      </c>
      <c r="C90">
        <v>16166</v>
      </c>
      <c r="D90">
        <v>13.23</v>
      </c>
      <c r="E90">
        <v>3218</v>
      </c>
      <c r="F90">
        <v>11.72</v>
      </c>
      <c r="G90">
        <v>19384</v>
      </c>
      <c r="H90">
        <v>12.95</v>
      </c>
      <c r="I90">
        <v>54990.476618375891</v>
      </c>
      <c r="J90">
        <v>14.92</v>
      </c>
      <c r="K90">
        <v>14.32</v>
      </c>
      <c r="L90">
        <v>14.62</v>
      </c>
    </row>
    <row r="91" spans="1:12" x14ac:dyDescent="0.35">
      <c r="A91" t="s">
        <v>14</v>
      </c>
      <c r="B91">
        <v>2016</v>
      </c>
      <c r="C91">
        <v>6748</v>
      </c>
      <c r="D91">
        <v>5.52</v>
      </c>
      <c r="E91">
        <v>1294</v>
      </c>
      <c r="F91">
        <v>4.71</v>
      </c>
      <c r="G91">
        <v>8042</v>
      </c>
      <c r="H91">
        <v>5.37</v>
      </c>
      <c r="I91">
        <v>56902.714828449803</v>
      </c>
      <c r="J91">
        <v>5.98</v>
      </c>
      <c r="K91">
        <v>6.15</v>
      </c>
      <c r="L91">
        <v>6.06</v>
      </c>
    </row>
    <row r="92" spans="1:12" x14ac:dyDescent="0.35">
      <c r="A92" t="s">
        <v>6</v>
      </c>
      <c r="B92">
        <v>2016</v>
      </c>
      <c r="C92">
        <v>53584</v>
      </c>
      <c r="D92">
        <v>43.85</v>
      </c>
      <c r="E92">
        <v>13089</v>
      </c>
      <c r="F92">
        <v>47.67</v>
      </c>
      <c r="G92">
        <v>66673</v>
      </c>
      <c r="H92">
        <v>44.55</v>
      </c>
      <c r="I92">
        <v>51869.107961982569</v>
      </c>
      <c r="J92">
        <v>36.39</v>
      </c>
      <c r="K92">
        <v>37.76</v>
      </c>
      <c r="L92">
        <v>37.07</v>
      </c>
    </row>
    <row r="93" spans="1:12" x14ac:dyDescent="0.35">
      <c r="A93" t="s">
        <v>7</v>
      </c>
      <c r="B93">
        <v>2016</v>
      </c>
      <c r="C93">
        <v>28327</v>
      </c>
      <c r="D93">
        <v>23.18</v>
      </c>
      <c r="E93">
        <v>7429</v>
      </c>
      <c r="F93">
        <v>27.06</v>
      </c>
      <c r="G93">
        <v>35756</v>
      </c>
      <c r="H93">
        <v>23.89</v>
      </c>
      <c r="I93">
        <v>53095.493739310565</v>
      </c>
      <c r="J93">
        <v>18.28</v>
      </c>
      <c r="K93">
        <v>19.170000000000002</v>
      </c>
      <c r="L93">
        <v>18.72</v>
      </c>
    </row>
    <row r="94" spans="1:12" x14ac:dyDescent="0.35">
      <c r="A94" t="s">
        <v>8</v>
      </c>
      <c r="B94">
        <v>2016</v>
      </c>
      <c r="C94">
        <v>7670</v>
      </c>
      <c r="D94">
        <v>6.28</v>
      </c>
      <c r="E94">
        <v>1662</v>
      </c>
      <c r="F94">
        <v>6.05</v>
      </c>
      <c r="G94">
        <v>9332</v>
      </c>
      <c r="H94">
        <v>6.24</v>
      </c>
      <c r="I94">
        <v>44728.403110622923</v>
      </c>
      <c r="J94">
        <v>5.57</v>
      </c>
      <c r="K94">
        <v>5.86</v>
      </c>
      <c r="L94">
        <v>5.72</v>
      </c>
    </row>
    <row r="95" spans="1:12" x14ac:dyDescent="0.35">
      <c r="A95" t="s">
        <v>9</v>
      </c>
      <c r="B95">
        <v>2016</v>
      </c>
      <c r="C95">
        <v>17587</v>
      </c>
      <c r="D95">
        <v>14.39</v>
      </c>
      <c r="E95">
        <v>3998</v>
      </c>
      <c r="F95">
        <v>14.56</v>
      </c>
      <c r="G95">
        <v>21585</v>
      </c>
      <c r="H95">
        <v>14.42</v>
      </c>
      <c r="I95">
        <v>53308.434328638927</v>
      </c>
      <c r="J95">
        <v>12.54</v>
      </c>
      <c r="K95">
        <v>12.73</v>
      </c>
      <c r="L95">
        <v>12.63</v>
      </c>
    </row>
    <row r="96" spans="1:12" x14ac:dyDescent="0.35">
      <c r="A96" t="s">
        <v>10</v>
      </c>
      <c r="B96">
        <v>2016</v>
      </c>
      <c r="C96">
        <v>29738</v>
      </c>
      <c r="D96">
        <v>24.34</v>
      </c>
      <c r="E96">
        <v>6670</v>
      </c>
      <c r="F96">
        <v>24.29</v>
      </c>
      <c r="G96">
        <v>36408</v>
      </c>
      <c r="H96">
        <v>24.33</v>
      </c>
      <c r="I96">
        <v>60016.706748374985</v>
      </c>
      <c r="J96">
        <v>24.79</v>
      </c>
      <c r="K96">
        <v>24.21</v>
      </c>
      <c r="L96">
        <v>24.5</v>
      </c>
    </row>
    <row r="97" spans="1:12" x14ac:dyDescent="0.35">
      <c r="A97" t="s">
        <v>11</v>
      </c>
      <c r="B97">
        <v>2016</v>
      </c>
      <c r="C97">
        <v>9810</v>
      </c>
      <c r="D97">
        <v>8.0299999999999994</v>
      </c>
      <c r="E97">
        <v>2242</v>
      </c>
      <c r="F97">
        <v>8.17</v>
      </c>
      <c r="G97">
        <v>12052</v>
      </c>
      <c r="H97">
        <v>8.0500000000000007</v>
      </c>
      <c r="I97">
        <v>49992.396163407539</v>
      </c>
      <c r="J97">
        <v>7.32</v>
      </c>
      <c r="K97">
        <v>7.21</v>
      </c>
      <c r="L97">
        <v>7.27</v>
      </c>
    </row>
    <row r="98" spans="1:12" x14ac:dyDescent="0.35">
      <c r="A98" t="s">
        <v>12</v>
      </c>
      <c r="B98">
        <v>2016</v>
      </c>
      <c r="C98">
        <v>19928</v>
      </c>
      <c r="D98">
        <v>16.309999999999999</v>
      </c>
      <c r="E98">
        <v>4428</v>
      </c>
      <c r="F98">
        <v>16.13</v>
      </c>
      <c r="G98">
        <v>24356</v>
      </c>
      <c r="H98">
        <v>16.27</v>
      </c>
      <c r="I98">
        <v>64553.3439979506</v>
      </c>
      <c r="J98">
        <v>17.46</v>
      </c>
      <c r="K98">
        <v>17</v>
      </c>
      <c r="L98">
        <v>17.23</v>
      </c>
    </row>
    <row r="99" spans="1:12" x14ac:dyDescent="0.35">
      <c r="A99" t="s">
        <v>13</v>
      </c>
      <c r="B99">
        <v>2016</v>
      </c>
      <c r="C99">
        <v>122199</v>
      </c>
      <c r="D99">
        <v>100</v>
      </c>
      <c r="E99">
        <v>27457</v>
      </c>
      <c r="F99">
        <v>100</v>
      </c>
      <c r="G99">
        <v>149656</v>
      </c>
      <c r="H99">
        <v>100</v>
      </c>
      <c r="I99">
        <v>57529.764866012505</v>
      </c>
      <c r="J99">
        <v>100</v>
      </c>
      <c r="K99">
        <v>100</v>
      </c>
      <c r="L99">
        <v>100</v>
      </c>
    </row>
    <row r="100" spans="1:12" x14ac:dyDescent="0.35">
      <c r="A100" t="s">
        <v>1</v>
      </c>
      <c r="B100">
        <v>2017</v>
      </c>
      <c r="C100">
        <v>16046</v>
      </c>
      <c r="D100">
        <v>12.5</v>
      </c>
      <c r="E100">
        <v>3470</v>
      </c>
      <c r="F100">
        <v>11.83</v>
      </c>
      <c r="G100">
        <v>19516</v>
      </c>
      <c r="H100">
        <v>12.37</v>
      </c>
      <c r="I100" s="2">
        <v>70861.734571183057</v>
      </c>
      <c r="J100">
        <v>17.36</v>
      </c>
      <c r="K100">
        <v>16.88</v>
      </c>
      <c r="L100">
        <v>17.12</v>
      </c>
    </row>
    <row r="101" spans="1:12" x14ac:dyDescent="0.35">
      <c r="A101" t="s">
        <v>2</v>
      </c>
      <c r="B101">
        <v>2017</v>
      </c>
      <c r="C101">
        <v>4183</v>
      </c>
      <c r="D101">
        <v>3.26</v>
      </c>
      <c r="E101">
        <v>806</v>
      </c>
      <c r="F101">
        <v>2.75</v>
      </c>
      <c r="G101">
        <v>4989</v>
      </c>
      <c r="H101">
        <v>3.16</v>
      </c>
      <c r="I101" s="2">
        <v>69944.912805736429</v>
      </c>
      <c r="J101">
        <v>4.38</v>
      </c>
      <c r="K101">
        <v>4.43</v>
      </c>
      <c r="L101">
        <v>4.41</v>
      </c>
    </row>
    <row r="102" spans="1:12" x14ac:dyDescent="0.35">
      <c r="A102" t="s">
        <v>3</v>
      </c>
      <c r="B102">
        <v>2017</v>
      </c>
      <c r="C102">
        <v>11863</v>
      </c>
      <c r="D102">
        <v>9.24</v>
      </c>
      <c r="E102">
        <v>2664</v>
      </c>
      <c r="F102">
        <v>9.08</v>
      </c>
      <c r="G102">
        <v>14527</v>
      </c>
      <c r="H102">
        <v>9.2100000000000009</v>
      </c>
      <c r="I102" s="2">
        <v>71190.615523173808</v>
      </c>
      <c r="J102">
        <v>12.97</v>
      </c>
      <c r="K102">
        <v>12.45</v>
      </c>
      <c r="L102">
        <v>12.71</v>
      </c>
    </row>
    <row r="103" spans="1:12" x14ac:dyDescent="0.35">
      <c r="A103" t="s">
        <v>4</v>
      </c>
      <c r="B103">
        <v>2017</v>
      </c>
      <c r="C103">
        <v>23461</v>
      </c>
      <c r="D103">
        <v>18.27</v>
      </c>
      <c r="E103">
        <v>4771</v>
      </c>
      <c r="F103">
        <v>16.260000000000002</v>
      </c>
      <c r="G103">
        <v>28232</v>
      </c>
      <c r="H103">
        <v>17.899999999999999</v>
      </c>
      <c r="I103" s="2">
        <v>56959.174295222874</v>
      </c>
      <c r="J103">
        <v>21.63</v>
      </c>
      <c r="K103">
        <v>20.7</v>
      </c>
      <c r="L103">
        <v>21.17</v>
      </c>
    </row>
    <row r="104" spans="1:12" x14ac:dyDescent="0.35">
      <c r="A104" t="s">
        <v>5</v>
      </c>
      <c r="B104">
        <v>2017</v>
      </c>
      <c r="C104">
        <v>16555</v>
      </c>
      <c r="D104">
        <v>12.89</v>
      </c>
      <c r="E104">
        <v>3500</v>
      </c>
      <c r="F104">
        <v>11.93</v>
      </c>
      <c r="G104">
        <v>20055</v>
      </c>
      <c r="H104">
        <v>12.71</v>
      </c>
      <c r="I104" s="2">
        <v>56393.542275637774</v>
      </c>
      <c r="J104">
        <v>15.08</v>
      </c>
      <c r="K104">
        <v>14.33</v>
      </c>
      <c r="L104">
        <v>14.71</v>
      </c>
    </row>
    <row r="105" spans="1:12" x14ac:dyDescent="0.35">
      <c r="A105" t="s">
        <v>14</v>
      </c>
      <c r="B105">
        <v>2017</v>
      </c>
      <c r="C105">
        <v>6906</v>
      </c>
      <c r="D105">
        <v>5.38</v>
      </c>
      <c r="E105">
        <v>1271</v>
      </c>
      <c r="F105">
        <v>4.33</v>
      </c>
      <c r="G105">
        <v>8177</v>
      </c>
      <c r="H105">
        <v>5.18</v>
      </c>
      <c r="I105" s="2">
        <v>58205.038666008608</v>
      </c>
      <c r="J105">
        <v>6.55</v>
      </c>
      <c r="K105">
        <v>6.37</v>
      </c>
      <c r="L105">
        <v>6.46</v>
      </c>
    </row>
    <row r="106" spans="1:12" x14ac:dyDescent="0.35">
      <c r="A106" t="s">
        <v>6</v>
      </c>
      <c r="B106">
        <v>2017</v>
      </c>
      <c r="C106">
        <v>56901</v>
      </c>
      <c r="D106">
        <v>44.31</v>
      </c>
      <c r="E106">
        <v>13736</v>
      </c>
      <c r="F106">
        <v>46.82</v>
      </c>
      <c r="G106">
        <v>70637</v>
      </c>
      <c r="H106">
        <v>44.78</v>
      </c>
      <c r="I106" s="2">
        <v>53722.819700338085</v>
      </c>
      <c r="J106">
        <v>36.44</v>
      </c>
      <c r="K106">
        <v>37.729999999999997</v>
      </c>
      <c r="L106">
        <v>37.08</v>
      </c>
    </row>
    <row r="107" spans="1:12" x14ac:dyDescent="0.35">
      <c r="A107" t="s">
        <v>7</v>
      </c>
      <c r="B107">
        <v>2017</v>
      </c>
      <c r="C107">
        <v>29560</v>
      </c>
      <c r="D107">
        <v>23.02</v>
      </c>
      <c r="E107">
        <v>7538</v>
      </c>
      <c r="F107">
        <v>25.7</v>
      </c>
      <c r="G107">
        <v>37098</v>
      </c>
      <c r="H107">
        <v>23.52</v>
      </c>
      <c r="I107" s="2">
        <v>54683.075727323514</v>
      </c>
      <c r="J107">
        <v>18.16</v>
      </c>
      <c r="K107">
        <v>19.21</v>
      </c>
      <c r="L107">
        <v>18.68</v>
      </c>
    </row>
    <row r="108" spans="1:12" x14ac:dyDescent="0.35">
      <c r="A108" t="s">
        <v>8</v>
      </c>
      <c r="B108">
        <v>2017</v>
      </c>
      <c r="C108">
        <v>8170</v>
      </c>
      <c r="D108">
        <v>6.36</v>
      </c>
      <c r="E108">
        <v>1651</v>
      </c>
      <c r="F108">
        <v>5.63</v>
      </c>
      <c r="G108">
        <v>9821</v>
      </c>
      <c r="H108">
        <v>6.23</v>
      </c>
      <c r="I108" s="2">
        <v>46059.034294919147</v>
      </c>
      <c r="J108">
        <v>5.56</v>
      </c>
      <c r="K108">
        <v>5.91</v>
      </c>
      <c r="L108">
        <v>5.73</v>
      </c>
    </row>
    <row r="109" spans="1:12" x14ac:dyDescent="0.35">
      <c r="A109" t="s">
        <v>10</v>
      </c>
      <c r="B109">
        <v>2017</v>
      </c>
      <c r="C109">
        <v>32010</v>
      </c>
      <c r="D109">
        <v>24.93</v>
      </c>
      <c r="E109">
        <v>7359</v>
      </c>
      <c r="F109">
        <v>25.09</v>
      </c>
      <c r="G109">
        <v>39369</v>
      </c>
      <c r="H109">
        <v>24.96</v>
      </c>
      <c r="I109" s="2">
        <v>63044.117965091267</v>
      </c>
      <c r="J109">
        <v>24.58</v>
      </c>
      <c r="K109">
        <v>24.69</v>
      </c>
      <c r="L109">
        <v>24.63</v>
      </c>
    </row>
    <row r="110" spans="1:12" x14ac:dyDescent="0.35">
      <c r="A110" t="s">
        <v>11</v>
      </c>
      <c r="B110">
        <v>2017</v>
      </c>
      <c r="C110">
        <v>10466</v>
      </c>
      <c r="D110">
        <v>8.15</v>
      </c>
      <c r="E110">
        <v>2405</v>
      </c>
      <c r="F110">
        <v>8.1999999999999993</v>
      </c>
      <c r="G110">
        <v>12871</v>
      </c>
      <c r="H110">
        <v>8.16</v>
      </c>
      <c r="I110" s="2">
        <v>52091.992129352606</v>
      </c>
      <c r="J110">
        <v>7.48</v>
      </c>
      <c r="K110">
        <v>7.77</v>
      </c>
      <c r="L110">
        <v>7.62</v>
      </c>
    </row>
    <row r="111" spans="1:12" x14ac:dyDescent="0.35">
      <c r="A111" t="s">
        <v>12</v>
      </c>
      <c r="B111">
        <v>2017</v>
      </c>
      <c r="C111">
        <v>21544</v>
      </c>
      <c r="D111">
        <v>16.78</v>
      </c>
      <c r="E111">
        <v>4954</v>
      </c>
      <c r="F111">
        <v>16.89</v>
      </c>
      <c r="G111">
        <v>26498</v>
      </c>
      <c r="H111">
        <v>16.8</v>
      </c>
      <c r="I111" s="2">
        <v>68034.823658637892</v>
      </c>
      <c r="J111">
        <v>17.09</v>
      </c>
      <c r="K111">
        <v>16.920000000000002</v>
      </c>
      <c r="L111">
        <v>17.010000000000002</v>
      </c>
    </row>
    <row r="112" spans="1:12" x14ac:dyDescent="0.35">
      <c r="A112" t="s">
        <v>13</v>
      </c>
      <c r="B112">
        <v>2017</v>
      </c>
      <c r="C112">
        <v>128418</v>
      </c>
      <c r="D112">
        <v>100</v>
      </c>
      <c r="E112">
        <v>29336</v>
      </c>
      <c r="F112">
        <v>100</v>
      </c>
      <c r="G112">
        <v>157754</v>
      </c>
      <c r="H112">
        <v>100</v>
      </c>
      <c r="I112" s="2">
        <v>59573.026047614941</v>
      </c>
      <c r="J112">
        <v>100</v>
      </c>
      <c r="K112">
        <v>100</v>
      </c>
      <c r="L112">
        <v>100</v>
      </c>
    </row>
    <row r="113" spans="1:12" x14ac:dyDescent="0.35">
      <c r="A113" t="s">
        <v>1</v>
      </c>
      <c r="B113">
        <v>2018</v>
      </c>
      <c r="C113">
        <v>15982</v>
      </c>
      <c r="D113">
        <v>12.16</v>
      </c>
      <c r="E113">
        <v>3333</v>
      </c>
      <c r="F113">
        <v>10.94</v>
      </c>
      <c r="G113">
        <v>19315</v>
      </c>
      <c r="H113">
        <v>11.93</v>
      </c>
      <c r="I113" s="2">
        <v>74359.651998947375</v>
      </c>
      <c r="J113">
        <v>17.03</v>
      </c>
      <c r="K113">
        <v>17.059999999999999</v>
      </c>
      <c r="L113">
        <v>17.04</v>
      </c>
    </row>
    <row r="114" spans="1:12" x14ac:dyDescent="0.35">
      <c r="A114" t="s">
        <v>3</v>
      </c>
      <c r="B114">
        <v>2018</v>
      </c>
      <c r="C114">
        <v>11755</v>
      </c>
      <c r="D114">
        <v>8.9499999999999993</v>
      </c>
      <c r="E114">
        <v>2546</v>
      </c>
      <c r="F114">
        <v>8.36</v>
      </c>
      <c r="G114">
        <v>14301</v>
      </c>
      <c r="H114">
        <v>8.84</v>
      </c>
      <c r="I114" s="2">
        <v>74815.133058156105</v>
      </c>
      <c r="J114">
        <v>12.7</v>
      </c>
      <c r="K114">
        <v>12.58</v>
      </c>
      <c r="L114">
        <v>12.64</v>
      </c>
    </row>
    <row r="115" spans="1:12" x14ac:dyDescent="0.35">
      <c r="A115" t="s">
        <v>4</v>
      </c>
      <c r="B115">
        <v>2018</v>
      </c>
      <c r="C115">
        <v>23869</v>
      </c>
      <c r="D115">
        <v>18.170000000000002</v>
      </c>
      <c r="E115">
        <v>4712</v>
      </c>
      <c r="F115">
        <v>15.47</v>
      </c>
      <c r="G115">
        <v>28581</v>
      </c>
      <c r="H115">
        <v>17.66</v>
      </c>
      <c r="I115" s="2">
        <v>59348.459229440174</v>
      </c>
      <c r="J115">
        <v>20.84</v>
      </c>
      <c r="K115">
        <v>20.73</v>
      </c>
      <c r="L115">
        <v>20.79</v>
      </c>
    </row>
    <row r="116" spans="1:12" x14ac:dyDescent="0.35">
      <c r="A116" t="s">
        <v>5</v>
      </c>
      <c r="B116">
        <v>2018</v>
      </c>
      <c r="C116">
        <v>17040</v>
      </c>
      <c r="D116">
        <v>12.97</v>
      </c>
      <c r="E116">
        <v>3440</v>
      </c>
      <c r="F116">
        <v>11.29</v>
      </c>
      <c r="G116">
        <v>20480</v>
      </c>
      <c r="H116">
        <v>12.65</v>
      </c>
      <c r="I116" s="2">
        <v>58820.428615262856</v>
      </c>
      <c r="J116">
        <v>14.48</v>
      </c>
      <c r="K116">
        <v>14.56</v>
      </c>
      <c r="L116">
        <v>14.52</v>
      </c>
    </row>
    <row r="117" spans="1:12" x14ac:dyDescent="0.35">
      <c r="A117" t="s">
        <v>14</v>
      </c>
      <c r="B117">
        <v>2018</v>
      </c>
      <c r="C117">
        <v>6829</v>
      </c>
      <c r="D117">
        <v>5.2</v>
      </c>
      <c r="E117">
        <v>1272</v>
      </c>
      <c r="F117">
        <v>4.18</v>
      </c>
      <c r="G117">
        <v>8101</v>
      </c>
      <c r="H117">
        <v>5.01</v>
      </c>
      <c r="I117" s="2">
        <v>60507.740812857905</v>
      </c>
      <c r="J117">
        <v>6.37</v>
      </c>
      <c r="K117">
        <v>6.17</v>
      </c>
      <c r="L117">
        <v>6.27</v>
      </c>
    </row>
    <row r="118" spans="1:12" x14ac:dyDescent="0.35">
      <c r="A118" t="s">
        <v>6</v>
      </c>
      <c r="B118">
        <v>2018</v>
      </c>
      <c r="C118">
        <v>59949</v>
      </c>
      <c r="D118">
        <v>45.62</v>
      </c>
      <c r="E118">
        <v>15050</v>
      </c>
      <c r="F118">
        <v>49.41</v>
      </c>
      <c r="G118">
        <v>74999</v>
      </c>
      <c r="H118">
        <v>46.34</v>
      </c>
      <c r="I118" s="2">
        <v>56153.68627124912</v>
      </c>
      <c r="J118">
        <v>37.92</v>
      </c>
      <c r="K118">
        <v>37.86</v>
      </c>
      <c r="L118">
        <v>37.89</v>
      </c>
    </row>
    <row r="119" spans="1:12" x14ac:dyDescent="0.35">
      <c r="A119" t="s">
        <v>7</v>
      </c>
      <c r="B119">
        <v>2018</v>
      </c>
      <c r="C119">
        <v>31602</v>
      </c>
      <c r="D119">
        <v>24.05</v>
      </c>
      <c r="E119">
        <v>8483</v>
      </c>
      <c r="F119">
        <v>27.85</v>
      </c>
      <c r="G119">
        <v>40085</v>
      </c>
      <c r="H119">
        <v>24.77</v>
      </c>
      <c r="I119" s="2">
        <v>56603.636715756897</v>
      </c>
      <c r="J119">
        <v>19.03</v>
      </c>
      <c r="K119">
        <v>19.09</v>
      </c>
      <c r="L119">
        <v>19.059999999999999</v>
      </c>
    </row>
    <row r="120" spans="1:12" x14ac:dyDescent="0.35">
      <c r="A120" t="s">
        <v>8</v>
      </c>
      <c r="B120">
        <v>2018</v>
      </c>
      <c r="C120">
        <v>8510</v>
      </c>
      <c r="D120">
        <v>6.48</v>
      </c>
      <c r="E120">
        <v>1749</v>
      </c>
      <c r="F120">
        <v>5.74</v>
      </c>
      <c r="G120">
        <v>10259</v>
      </c>
      <c r="H120">
        <v>6.34</v>
      </c>
      <c r="I120" s="2">
        <v>47480.096207765251</v>
      </c>
      <c r="J120">
        <v>5.74</v>
      </c>
      <c r="K120">
        <v>5.89</v>
      </c>
      <c r="L120">
        <v>5.81</v>
      </c>
    </row>
    <row r="121" spans="1:12" x14ac:dyDescent="0.35">
      <c r="A121" t="s">
        <v>9</v>
      </c>
      <c r="B121">
        <v>2018</v>
      </c>
      <c r="C121">
        <v>19837</v>
      </c>
      <c r="D121">
        <v>15.1</v>
      </c>
      <c r="E121">
        <v>4818</v>
      </c>
      <c r="F121">
        <v>15.82</v>
      </c>
      <c r="G121">
        <v>24655</v>
      </c>
      <c r="H121">
        <v>15.23</v>
      </c>
      <c r="I121" s="2">
        <v>59543.862996194053</v>
      </c>
      <c r="J121">
        <v>13.15</v>
      </c>
      <c r="K121">
        <v>12.88</v>
      </c>
      <c r="L121">
        <v>13.02</v>
      </c>
    </row>
    <row r="122" spans="1:12" x14ac:dyDescent="0.35">
      <c r="A122" t="s">
        <v>10</v>
      </c>
      <c r="B122">
        <v>2018</v>
      </c>
      <c r="C122">
        <v>31596</v>
      </c>
      <c r="D122">
        <v>24.05</v>
      </c>
      <c r="E122">
        <v>7363</v>
      </c>
      <c r="F122">
        <v>24.17</v>
      </c>
      <c r="G122">
        <v>38959</v>
      </c>
      <c r="H122">
        <v>24.07</v>
      </c>
      <c r="I122" s="2">
        <v>66640.785007674771</v>
      </c>
      <c r="J122">
        <v>24.21</v>
      </c>
      <c r="K122">
        <v>24.35</v>
      </c>
      <c r="L122">
        <v>24.28</v>
      </c>
    </row>
    <row r="123" spans="1:12" x14ac:dyDescent="0.35">
      <c r="A123" t="s">
        <v>11</v>
      </c>
      <c r="B123">
        <v>2018</v>
      </c>
      <c r="C123">
        <v>10498</v>
      </c>
      <c r="D123">
        <v>7.99</v>
      </c>
      <c r="E123">
        <v>2460</v>
      </c>
      <c r="F123">
        <v>8.08</v>
      </c>
      <c r="G123">
        <v>12958</v>
      </c>
      <c r="H123">
        <v>8.01</v>
      </c>
      <c r="I123" s="2">
        <v>54763.219848600886</v>
      </c>
      <c r="J123">
        <v>7.81</v>
      </c>
      <c r="K123">
        <v>7.93</v>
      </c>
      <c r="L123">
        <v>7.87</v>
      </c>
    </row>
    <row r="124" spans="1:12" x14ac:dyDescent="0.35">
      <c r="A124" t="s">
        <v>12</v>
      </c>
      <c r="B124">
        <v>2018</v>
      </c>
      <c r="C124">
        <v>21098</v>
      </c>
      <c r="D124">
        <v>16.059999999999999</v>
      </c>
      <c r="E124">
        <v>4903</v>
      </c>
      <c r="F124">
        <v>16.100000000000001</v>
      </c>
      <c r="G124">
        <v>26001</v>
      </c>
      <c r="H124">
        <v>16.059999999999999</v>
      </c>
      <c r="I124" s="2">
        <v>72107.250534258579</v>
      </c>
      <c r="J124">
        <v>16.399999999999999</v>
      </c>
      <c r="K124">
        <v>16.420000000000002</v>
      </c>
      <c r="L124">
        <v>16.41</v>
      </c>
    </row>
    <row r="125" spans="1:12" x14ac:dyDescent="0.35">
      <c r="A125" t="s">
        <v>13</v>
      </c>
      <c r="B125">
        <v>2018</v>
      </c>
      <c r="C125">
        <v>131396</v>
      </c>
      <c r="D125">
        <v>100</v>
      </c>
      <c r="E125">
        <v>30458</v>
      </c>
      <c r="F125">
        <v>100</v>
      </c>
      <c r="G125">
        <v>161854</v>
      </c>
      <c r="H125">
        <v>100</v>
      </c>
      <c r="I125" s="2">
        <v>62442.698443580615</v>
      </c>
      <c r="J125">
        <v>100</v>
      </c>
      <c r="K125">
        <v>100</v>
      </c>
      <c r="L125">
        <v>100</v>
      </c>
    </row>
    <row r="126" spans="1:12" x14ac:dyDescent="0.35">
      <c r="A126" t="s">
        <v>1</v>
      </c>
      <c r="B126">
        <v>2019</v>
      </c>
      <c r="C126">
        <v>16284</v>
      </c>
      <c r="D126">
        <v>12.5</v>
      </c>
      <c r="E126">
        <v>3658</v>
      </c>
      <c r="F126">
        <v>11.6</v>
      </c>
      <c r="G126">
        <v>19942</v>
      </c>
      <c r="H126">
        <v>12.32</v>
      </c>
      <c r="I126" s="2">
        <v>77773.210953554677</v>
      </c>
      <c r="J126">
        <v>16.739999999999998</v>
      </c>
      <c r="K126">
        <v>17.21</v>
      </c>
      <c r="L126">
        <v>16.98</v>
      </c>
    </row>
    <row r="127" spans="1:12" x14ac:dyDescent="0.35">
      <c r="A127" t="s">
        <v>2</v>
      </c>
      <c r="B127">
        <v>2019</v>
      </c>
      <c r="C127">
        <v>4075</v>
      </c>
      <c r="D127">
        <v>3.13</v>
      </c>
      <c r="E127">
        <v>817</v>
      </c>
      <c r="F127">
        <v>2.59</v>
      </c>
      <c r="G127">
        <v>4892</v>
      </c>
      <c r="H127">
        <v>3.02</v>
      </c>
      <c r="I127" s="2">
        <v>76119.092811674767</v>
      </c>
      <c r="J127">
        <v>4.57</v>
      </c>
      <c r="K127">
        <v>4.2699999999999996</v>
      </c>
      <c r="L127">
        <v>4.42</v>
      </c>
    </row>
    <row r="128" spans="1:12" x14ac:dyDescent="0.35">
      <c r="A128" t="s">
        <v>3</v>
      </c>
      <c r="B128">
        <v>2019</v>
      </c>
      <c r="C128">
        <v>12209</v>
      </c>
      <c r="D128">
        <v>9.3699999999999992</v>
      </c>
      <c r="E128">
        <v>2841</v>
      </c>
      <c r="F128">
        <v>9.01</v>
      </c>
      <c r="G128">
        <v>15050</v>
      </c>
      <c r="H128">
        <v>9.3000000000000007</v>
      </c>
      <c r="I128" s="2">
        <v>78370.079540698483</v>
      </c>
      <c r="J128">
        <v>12.17</v>
      </c>
      <c r="K128">
        <v>12.95</v>
      </c>
      <c r="L128">
        <v>12.56</v>
      </c>
    </row>
    <row r="129" spans="1:12" x14ac:dyDescent="0.35">
      <c r="A129" t="s">
        <v>4</v>
      </c>
      <c r="B129">
        <v>2019</v>
      </c>
      <c r="C129">
        <v>22863</v>
      </c>
      <c r="D129">
        <v>17.55</v>
      </c>
      <c r="E129">
        <v>4674</v>
      </c>
      <c r="F129">
        <v>14.82</v>
      </c>
      <c r="G129">
        <v>27537</v>
      </c>
      <c r="H129">
        <v>17.02</v>
      </c>
      <c r="I129" s="2">
        <v>61151.155037238685</v>
      </c>
      <c r="J129">
        <v>20.98</v>
      </c>
      <c r="K129">
        <v>20.6</v>
      </c>
      <c r="L129">
        <v>20.79</v>
      </c>
    </row>
    <row r="130" spans="1:12" x14ac:dyDescent="0.35">
      <c r="A130" t="s">
        <v>5</v>
      </c>
      <c r="B130">
        <v>2019</v>
      </c>
      <c r="C130">
        <v>16204</v>
      </c>
      <c r="D130">
        <v>12.44</v>
      </c>
      <c r="E130">
        <v>3426</v>
      </c>
      <c r="F130">
        <v>10.87</v>
      </c>
      <c r="G130">
        <v>19630</v>
      </c>
      <c r="H130">
        <v>12.13</v>
      </c>
      <c r="I130" s="2">
        <v>60662.162280287506</v>
      </c>
      <c r="J130">
        <v>14.47</v>
      </c>
      <c r="K130">
        <v>14.34</v>
      </c>
      <c r="L130">
        <v>14.4</v>
      </c>
    </row>
    <row r="131" spans="1:12" x14ac:dyDescent="0.35">
      <c r="A131" t="s">
        <v>14</v>
      </c>
      <c r="B131">
        <v>2019</v>
      </c>
      <c r="C131">
        <v>6659</v>
      </c>
      <c r="D131">
        <v>5.1100000000000003</v>
      </c>
      <c r="E131">
        <v>1248</v>
      </c>
      <c r="F131">
        <v>3.96</v>
      </c>
      <c r="G131">
        <v>7907</v>
      </c>
      <c r="H131">
        <v>4.8899999999999997</v>
      </c>
      <c r="I131" s="2">
        <v>62221.106455482906</v>
      </c>
      <c r="J131">
        <v>6.51</v>
      </c>
      <c r="K131">
        <v>6.27</v>
      </c>
      <c r="L131">
        <v>6.39</v>
      </c>
    </row>
    <row r="132" spans="1:12" x14ac:dyDescent="0.35">
      <c r="A132" t="s">
        <v>6</v>
      </c>
      <c r="B132">
        <v>2019</v>
      </c>
      <c r="C132">
        <v>59299</v>
      </c>
      <c r="D132">
        <v>45.51</v>
      </c>
      <c r="E132">
        <v>15564</v>
      </c>
      <c r="F132">
        <v>49.36</v>
      </c>
      <c r="G132">
        <v>74863</v>
      </c>
      <c r="H132">
        <v>46.26</v>
      </c>
      <c r="I132" s="2">
        <v>57784.218332871016</v>
      </c>
      <c r="J132">
        <v>37.69</v>
      </c>
      <c r="K132">
        <v>38.57</v>
      </c>
      <c r="L132">
        <v>38.130000000000003</v>
      </c>
    </row>
    <row r="133" spans="1:12" x14ac:dyDescent="0.35">
      <c r="A133" t="s">
        <v>7</v>
      </c>
      <c r="B133">
        <v>2019</v>
      </c>
      <c r="C133">
        <v>31454</v>
      </c>
      <c r="D133">
        <v>24.14</v>
      </c>
      <c r="E133">
        <v>8841</v>
      </c>
      <c r="F133">
        <v>28.04</v>
      </c>
      <c r="G133">
        <v>40295</v>
      </c>
      <c r="H133">
        <v>24.9</v>
      </c>
      <c r="I133" s="2">
        <v>58724.964036494268</v>
      </c>
      <c r="J133">
        <v>18.64</v>
      </c>
      <c r="K133">
        <v>18.850000000000001</v>
      </c>
      <c r="L133">
        <v>18.739999999999998</v>
      </c>
    </row>
    <row r="134" spans="1:12" x14ac:dyDescent="0.35">
      <c r="A134" t="s">
        <v>8</v>
      </c>
      <c r="B134">
        <v>2019</v>
      </c>
      <c r="C134">
        <v>8236</v>
      </c>
      <c r="D134">
        <v>6.32</v>
      </c>
      <c r="E134">
        <v>1840</v>
      </c>
      <c r="F134">
        <v>5.84</v>
      </c>
      <c r="G134">
        <v>10076</v>
      </c>
      <c r="H134">
        <v>6.23</v>
      </c>
      <c r="I134" s="2">
        <v>49217.06665043503</v>
      </c>
      <c r="J134">
        <v>5.79</v>
      </c>
      <c r="K134">
        <v>6.29</v>
      </c>
      <c r="L134">
        <v>6.04</v>
      </c>
    </row>
    <row r="135" spans="1:12" x14ac:dyDescent="0.35">
      <c r="A135" t="s">
        <v>9</v>
      </c>
      <c r="B135">
        <v>2019</v>
      </c>
      <c r="C135">
        <v>19609</v>
      </c>
      <c r="D135">
        <v>15.05</v>
      </c>
      <c r="E135">
        <v>4883</v>
      </c>
      <c r="F135">
        <v>15.49</v>
      </c>
      <c r="G135">
        <v>24492</v>
      </c>
      <c r="H135">
        <v>15.13</v>
      </c>
      <c r="I135" s="2">
        <v>60305.367843937267</v>
      </c>
      <c r="J135">
        <v>13.26</v>
      </c>
      <c r="K135">
        <v>13.43</v>
      </c>
      <c r="L135">
        <v>13.35</v>
      </c>
    </row>
    <row r="136" spans="1:12" x14ac:dyDescent="0.35">
      <c r="A136" t="s">
        <v>10</v>
      </c>
      <c r="B136">
        <v>2019</v>
      </c>
      <c r="C136">
        <v>31850</v>
      </c>
      <c r="D136">
        <v>24.44</v>
      </c>
      <c r="E136">
        <v>7635</v>
      </c>
      <c r="F136">
        <v>24.21</v>
      </c>
      <c r="G136">
        <v>39485</v>
      </c>
      <c r="H136">
        <v>24.4</v>
      </c>
      <c r="I136" s="2">
        <v>69650.761865995446</v>
      </c>
      <c r="J136">
        <v>24.59</v>
      </c>
      <c r="K136">
        <v>23.61</v>
      </c>
      <c r="L136">
        <v>24.1</v>
      </c>
    </row>
    <row r="137" spans="1:12" x14ac:dyDescent="0.35">
      <c r="A137" t="s">
        <v>11</v>
      </c>
      <c r="B137">
        <v>2019</v>
      </c>
      <c r="C137">
        <v>10464</v>
      </c>
      <c r="D137">
        <v>8.0299999999999994</v>
      </c>
      <c r="E137">
        <v>2568</v>
      </c>
      <c r="F137">
        <v>8.14</v>
      </c>
      <c r="G137">
        <v>13032</v>
      </c>
      <c r="H137">
        <v>8.0500000000000007</v>
      </c>
      <c r="I137" s="2">
        <v>57141.732469529103</v>
      </c>
      <c r="J137">
        <v>8.1999999999999993</v>
      </c>
      <c r="K137">
        <v>7.7</v>
      </c>
      <c r="L137">
        <v>7.95</v>
      </c>
    </row>
    <row r="138" spans="1:12" x14ac:dyDescent="0.35">
      <c r="A138" t="s">
        <v>12</v>
      </c>
      <c r="B138">
        <v>2019</v>
      </c>
      <c r="C138">
        <v>21386</v>
      </c>
      <c r="D138">
        <v>16.41</v>
      </c>
      <c r="E138">
        <v>5067</v>
      </c>
      <c r="F138">
        <v>16.07</v>
      </c>
      <c r="G138">
        <v>26453</v>
      </c>
      <c r="H138">
        <v>16.350000000000001</v>
      </c>
      <c r="I138" s="2">
        <v>75477.887475754891</v>
      </c>
      <c r="J138">
        <v>16.38</v>
      </c>
      <c r="K138">
        <v>15.91</v>
      </c>
      <c r="L138">
        <v>16.149999999999999</v>
      </c>
    </row>
    <row r="139" spans="1:12" x14ac:dyDescent="0.35">
      <c r="A139" t="s">
        <v>13</v>
      </c>
      <c r="B139">
        <v>2019</v>
      </c>
      <c r="C139">
        <v>130296</v>
      </c>
      <c r="D139">
        <v>100</v>
      </c>
      <c r="E139">
        <v>31531</v>
      </c>
      <c r="F139">
        <v>100</v>
      </c>
      <c r="G139">
        <v>161827</v>
      </c>
      <c r="H139">
        <v>100</v>
      </c>
      <c r="I139" s="2">
        <v>64724.474285171294</v>
      </c>
      <c r="J139">
        <v>100</v>
      </c>
      <c r="K139">
        <v>100</v>
      </c>
      <c r="L139">
        <v>100</v>
      </c>
    </row>
    <row r="140" spans="1:12" x14ac:dyDescent="0.35">
      <c r="A140" t="s">
        <v>1</v>
      </c>
      <c r="B140">
        <v>2020</v>
      </c>
      <c r="C140">
        <v>14513</v>
      </c>
      <c r="D140" s="1">
        <f>0.122512894539131*100</f>
        <v>12.251289453913101</v>
      </c>
      <c r="E140">
        <v>3130</v>
      </c>
      <c r="F140" s="1">
        <f>0.111407723794269*100</f>
        <v>11.140772379426899</v>
      </c>
      <c r="G140">
        <v>17643</v>
      </c>
      <c r="H140" s="1">
        <f>0.120384017031033*100</f>
        <v>12.0384017031033</v>
      </c>
      <c r="I140" s="2">
        <v>77773.210953554677</v>
      </c>
      <c r="J140">
        <v>17.13</v>
      </c>
      <c r="K140">
        <v>17.62</v>
      </c>
      <c r="L140">
        <v>17.38</v>
      </c>
    </row>
    <row r="141" spans="1:12" x14ac:dyDescent="0.35">
      <c r="A141" t="s">
        <v>2</v>
      </c>
      <c r="B141">
        <v>2020</v>
      </c>
      <c r="C141">
        <v>3697</v>
      </c>
      <c r="D141" s="1">
        <f>0.0312085834156389*100</f>
        <v>3.1208583415638902</v>
      </c>
      <c r="E141">
        <v>695</v>
      </c>
      <c r="F141" s="1">
        <f>0.0247374977754049*100</f>
        <v>2.47374977754049</v>
      </c>
      <c r="G141">
        <v>4392</v>
      </c>
      <c r="H141" s="1">
        <f>0.0299680668140506*100</f>
        <v>2.9968066814050598</v>
      </c>
      <c r="I141" s="2">
        <v>76119.092811674767</v>
      </c>
      <c r="J141">
        <v>4.72</v>
      </c>
      <c r="K141">
        <v>4.46</v>
      </c>
      <c r="L141">
        <v>4.59</v>
      </c>
    </row>
    <row r="142" spans="1:12" x14ac:dyDescent="0.35">
      <c r="A142" t="s">
        <v>3</v>
      </c>
      <c r="B142">
        <v>2020</v>
      </c>
      <c r="C142">
        <v>10816</v>
      </c>
      <c r="D142" s="1">
        <f>0.0913043111234921*100</f>
        <v>9.1304311123492106</v>
      </c>
      <c r="E142">
        <v>2435</v>
      </c>
      <c r="F142" s="1">
        <f>0.0866702260188646*100</f>
        <v>8.66702260188646</v>
      </c>
      <c r="G142">
        <v>13251</v>
      </c>
      <c r="H142" s="1">
        <f>0.0904159502169819*100</f>
        <v>9.0415950216981891</v>
      </c>
      <c r="I142" s="2">
        <v>78370.079540698483</v>
      </c>
      <c r="J142">
        <v>12.41</v>
      </c>
      <c r="K142">
        <v>13.16</v>
      </c>
      <c r="L142">
        <v>12.79</v>
      </c>
    </row>
    <row r="143" spans="1:12" x14ac:dyDescent="0.35">
      <c r="A143" t="s">
        <v>4</v>
      </c>
      <c r="B143">
        <v>2020</v>
      </c>
      <c r="C143">
        <v>20631</v>
      </c>
      <c r="D143" s="1">
        <f>0.174158583837719*100</f>
        <v>17.415858383771901</v>
      </c>
      <c r="E143">
        <v>4119</v>
      </c>
      <c r="F143" s="1">
        <f>0.1466097170315*100</f>
        <v>14.66097170315</v>
      </c>
      <c r="G143">
        <v>24750</v>
      </c>
      <c r="H143" s="1">
        <f>0.168877425693933*100</f>
        <v>16.8877425693933</v>
      </c>
      <c r="I143" s="2">
        <v>61151.155037238685</v>
      </c>
      <c r="J143">
        <v>21.09</v>
      </c>
      <c r="K143">
        <v>20.07</v>
      </c>
      <c r="L143">
        <v>20.59</v>
      </c>
    </row>
    <row r="144" spans="1:12" x14ac:dyDescent="0.35">
      <c r="A144" t="s">
        <v>5</v>
      </c>
      <c r="B144">
        <v>2020</v>
      </c>
      <c r="C144">
        <v>14522</v>
      </c>
      <c r="D144" s="1">
        <f>0.122588868910443*100</f>
        <v>12.2588868910443</v>
      </c>
      <c r="E144">
        <v>2943</v>
      </c>
      <c r="F144" s="1">
        <f>0.104751735184196*100</f>
        <v>10.4751735184196</v>
      </c>
      <c r="G144">
        <v>17465</v>
      </c>
      <c r="H144" s="1">
        <f>0.119169464232102*100</f>
        <v>11.916946423210199</v>
      </c>
      <c r="I144" s="2">
        <v>60662.162280287506</v>
      </c>
      <c r="J144">
        <v>14.45</v>
      </c>
      <c r="K144">
        <v>13.92</v>
      </c>
      <c r="L144">
        <v>14.19</v>
      </c>
    </row>
    <row r="145" spans="1:12" x14ac:dyDescent="0.35">
      <c r="A145" t="s">
        <v>6</v>
      </c>
      <c r="B145">
        <v>2020</v>
      </c>
      <c r="C145">
        <v>54339</v>
      </c>
      <c r="D145" s="1">
        <f>0.458707929191886*100</f>
        <v>45.870792919188602</v>
      </c>
      <c r="E145">
        <v>14074</v>
      </c>
      <c r="F145" s="1">
        <f>0.500943228332444*100</f>
        <v>50.094322833244398</v>
      </c>
      <c r="G145">
        <v>68413</v>
      </c>
      <c r="H145" s="1">
        <f>0.466804497939354*100</f>
        <v>46.680449793935402</v>
      </c>
      <c r="I145" s="2">
        <v>57784.218332871016</v>
      </c>
      <c r="J145">
        <v>36.909999999999997</v>
      </c>
      <c r="K145">
        <v>38.619999999999997</v>
      </c>
      <c r="L145">
        <v>37.369999999999997</v>
      </c>
    </row>
    <row r="146" spans="1:12" x14ac:dyDescent="0.35">
      <c r="A146" t="s">
        <v>7</v>
      </c>
      <c r="B146">
        <v>2020</v>
      </c>
      <c r="C146">
        <v>28603</v>
      </c>
      <c r="D146" s="1">
        <f>0.241454993626594*100</f>
        <v>24.1454993626594</v>
      </c>
      <c r="E146">
        <v>8036</v>
      </c>
      <c r="F146" s="1">
        <f>0.286029542623243*100</f>
        <v>28.6029542623243</v>
      </c>
      <c r="G146">
        <v>36639</v>
      </c>
      <c r="H146" s="1">
        <f>0.25*100</f>
        <v>25</v>
      </c>
      <c r="I146" s="2">
        <v>58724.964036494268</v>
      </c>
      <c r="J146">
        <v>18.3</v>
      </c>
      <c r="K146">
        <v>19.02</v>
      </c>
      <c r="L146">
        <v>18.66</v>
      </c>
    </row>
    <row r="147" spans="1:12" x14ac:dyDescent="0.35">
      <c r="A147" t="s">
        <v>8</v>
      </c>
      <c r="B147">
        <v>2020</v>
      </c>
      <c r="C147">
        <v>7680</v>
      </c>
      <c r="D147" s="1">
        <f>0.0648314635196394*100</f>
        <v>6.4831463519639403</v>
      </c>
      <c r="E147">
        <v>1719</v>
      </c>
      <c r="F147" s="1">
        <f>0.0611852642819007*100</f>
        <v>6.1185264281900702</v>
      </c>
      <c r="G147">
        <v>9399</v>
      </c>
      <c r="H147" s="1">
        <f>0.064132481781708*100</f>
        <v>6.4132481781707993</v>
      </c>
      <c r="I147" s="2">
        <v>49217.06665043503</v>
      </c>
      <c r="J147">
        <v>5.78</v>
      </c>
      <c r="K147">
        <v>6.27</v>
      </c>
      <c r="L147">
        <v>6.02</v>
      </c>
    </row>
    <row r="148" spans="1:12" x14ac:dyDescent="0.35">
      <c r="A148" t="s">
        <v>9</v>
      </c>
      <c r="B148">
        <v>2020</v>
      </c>
      <c r="C148">
        <v>18056</v>
      </c>
      <c r="D148" s="1">
        <f>0.1524*100</f>
        <v>15.24</v>
      </c>
      <c r="E148">
        <v>4319</v>
      </c>
      <c r="F148" s="1">
        <f>0.1537284214273*100</f>
        <v>15.372842142730001</v>
      </c>
      <c r="G148">
        <v>22375</v>
      </c>
      <c r="H148" s="1">
        <f>0.152672016157646*100</f>
        <v>15.2672016157646</v>
      </c>
      <c r="I148" s="2">
        <v>60305.367843937267</v>
      </c>
      <c r="J148">
        <v>12.83</v>
      </c>
      <c r="K148">
        <v>13.33</v>
      </c>
      <c r="L148">
        <v>10.08</v>
      </c>
    </row>
    <row r="149" spans="1:12" x14ac:dyDescent="0.35">
      <c r="A149" t="s">
        <v>10</v>
      </c>
      <c r="B149">
        <v>2020</v>
      </c>
      <c r="C149">
        <v>28978</v>
      </c>
      <c r="D149" s="1">
        <f>0.244620592431264*100</f>
        <v>24.462059243126401</v>
      </c>
      <c r="E149">
        <v>6772</v>
      </c>
      <c r="F149" s="1">
        <f>0.241039330841787*100</f>
        <v>24.103933084178699</v>
      </c>
      <c r="G149">
        <v>35750</v>
      </c>
      <c r="H149" s="1">
        <f>0.243934059335681*100</f>
        <v>24.393405933568101</v>
      </c>
      <c r="I149" s="2">
        <v>69650.761865995446</v>
      </c>
      <c r="J149">
        <v>24.87</v>
      </c>
      <c r="K149">
        <v>23.69</v>
      </c>
      <c r="L149">
        <v>24.28</v>
      </c>
    </row>
    <row r="150" spans="1:12" x14ac:dyDescent="0.35">
      <c r="A150" t="s">
        <v>11</v>
      </c>
      <c r="B150">
        <v>2020</v>
      </c>
      <c r="C150">
        <v>9680</v>
      </c>
      <c r="D150" s="1">
        <f>0.0817146571445455*100</f>
        <v>8.1714657144545502</v>
      </c>
      <c r="E150">
        <v>2332</v>
      </c>
      <c r="F150" s="1">
        <f>0.0830040932550276*100</f>
        <v>8.3004093255027591</v>
      </c>
      <c r="G150">
        <v>12012</v>
      </c>
      <c r="H150" s="1">
        <f>0.0819618439367887*100</f>
        <v>8.1961843936788696</v>
      </c>
      <c r="I150" s="2">
        <v>57141.732469529103</v>
      </c>
      <c r="J150">
        <v>8.42</v>
      </c>
      <c r="K150">
        <v>7.43</v>
      </c>
      <c r="L150">
        <v>7.93</v>
      </c>
    </row>
    <row r="151" spans="1:12" x14ac:dyDescent="0.35">
      <c r="A151" t="s">
        <v>12</v>
      </c>
      <c r="B151">
        <v>2020</v>
      </c>
      <c r="C151">
        <v>19298</v>
      </c>
      <c r="D151" s="1">
        <f>0.162905935286719*100</f>
        <v>16.290593528671902</v>
      </c>
      <c r="E151">
        <v>4440</v>
      </c>
      <c r="F151" s="1">
        <f>0.158035237586759*100</f>
        <v>15.803523758675899</v>
      </c>
      <c r="G151">
        <v>23738</v>
      </c>
      <c r="H151" s="1">
        <f>0.161972215398892*100</f>
        <v>16.197221539889199</v>
      </c>
      <c r="I151" s="2">
        <v>75477.887475754891</v>
      </c>
      <c r="J151">
        <v>16.45</v>
      </c>
      <c r="K151">
        <v>16.260000000000002</v>
      </c>
      <c r="L151">
        <v>16.350000000000001</v>
      </c>
    </row>
    <row r="152" spans="1:12" x14ac:dyDescent="0.35">
      <c r="A152" t="s">
        <v>13</v>
      </c>
      <c r="B152">
        <v>2020</v>
      </c>
      <c r="C152">
        <v>118461</v>
      </c>
      <c r="D152">
        <v>100</v>
      </c>
      <c r="E152">
        <v>28095</v>
      </c>
      <c r="F152">
        <v>100</v>
      </c>
      <c r="G152">
        <v>146556</v>
      </c>
      <c r="H152">
        <v>100</v>
      </c>
      <c r="I152" s="2">
        <v>64724.474285171294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Hargrow</dc:creator>
  <cp:lastModifiedBy>Cynthia Hargrow</cp:lastModifiedBy>
  <dcterms:created xsi:type="dcterms:W3CDTF">2024-12-05T10:54:38Z</dcterms:created>
  <dcterms:modified xsi:type="dcterms:W3CDTF">2024-12-05T19:40:44Z</dcterms:modified>
</cp:coreProperties>
</file>