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uonglx.NSVC\Desktop\taiLieu\KMWS03\KMWS03\"/>
    </mc:Choice>
  </mc:AlternateContent>
  <xr:revisionPtr revIDLastSave="0" documentId="13_ncr:1_{86FC17DD-D01E-4B4C-B71C-FC04D8F66921}" xr6:coauthVersionLast="47" xr6:coauthVersionMax="47" xr10:uidLastSave="{00000000-0000-0000-0000-000000000000}"/>
  <bookViews>
    <workbookView xWindow="-120" yWindow="-120" windowWidth="29040" windowHeight="15840" tabRatio="858" xr2:uid="{00000000-000D-0000-FFFF-FFFF00000000}"/>
  </bookViews>
  <sheets>
    <sheet name="スケジュール①-8-Cチーム" sheetId="55" r:id="rId1"/>
    <sheet name="server" sheetId="57" r:id="rId2"/>
    <sheet name="UI" sheetId="59" r:id="rId3"/>
    <sheet name="工数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sss1" hidden="1">#REF!</definedName>
    <definedName name="__sss1" hidden="1">#REF!</definedName>
    <definedName name="_１時間人数合計の縦計集計">#REF!</definedName>
    <definedName name="_ETC" hidden="1">'[1]テーブル定義書（案件番号採番）'!#REF!</definedName>
    <definedName name="_FFILL" hidden="1">#REF!</definedName>
    <definedName name="_Fil" hidden="1">#REF!</definedName>
    <definedName name="_Fill" hidden="1">#REF!</definedName>
    <definedName name="_Fill1" hidden="1">#REF!</definedName>
    <definedName name="_FILL2" hidden="1">#REF!</definedName>
    <definedName name="_filla" hidden="1">#REF!</definedName>
    <definedName name="_xlnm._FilterDatabase" hidden="1">#REF!</definedName>
    <definedName name="_Key1" hidden="1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rase_Out" hidden="1">#REF!</definedName>
    <definedName name="_Regression_X" hidden="1">#REF!</definedName>
    <definedName name="_sakai" hidden="1">#REF!</definedName>
    <definedName name="_Sort" hidden="1">#REF!</definedName>
    <definedName name="_sss1" hidden="1">#REF!</definedName>
    <definedName name="_take" hidden="1">#REF!</definedName>
    <definedName name="_面接から採用に至るまでの情報管理とする_____アウトソーシングにて_採用された情報を_ファイ__ルにて取込を行う_">#REF!</definedName>
    <definedName name="「KDL003勤務就業ダイアログ」から戻る処理">#REF!</definedName>
    <definedName name="「時間帯応援に行く」応援時間横棒の伸縮操作後処理">[2]項目移送!#REF!</definedName>
    <definedName name="「時間帯応援に行く」応援時間横棒は既存時に_応援時間横棒を表示する">[2]項目移送!#REF!</definedName>
    <definedName name="「詳細設定画面」から戻る処理">[2]項目移送!#REF!</definedName>
    <definedName name="◆休憩時間帯の移動＿ドロップ_drop_後">[2]項目移送!#REF!</definedName>
    <definedName name="・面接から採用に至るまでの情報管理とする。___・アウトソーシングにて_採用された情報を_ファイ__ルにて取込を行う。">#REF!</definedName>
    <definedName name="①___ScreenQuery___日付別勤務情報で勤務予定を作成する">#REF!</definedName>
    <definedName name="①__Query___使用できる作業マスタを取得する">[3]項目移送!#REF!</definedName>
    <definedName name="①__ScreenQuery___イベント情報取得">#REF!</definedName>
    <definedName name="①__ScreenQuery___入力した時刻判断">#REF!</definedName>
    <definedName name="①__ScreenQuery___初期起動の情報取得">#REF!</definedName>
    <definedName name="①__ScreenQuery___勤務合計の試算">[2]項目移送!#REF!</definedName>
    <definedName name="①__ScreenQuery___就業時間帯の休憩時間帯の情報取得">[2]項目移送!#REF!</definedName>
    <definedName name="①__ScreenQuery___指定した時刻が所定内に含まれているかどうか確認">#REF!</definedName>
    <definedName name="①__ScreenQuery___社員を並び替える">#REF!</definedName>
    <definedName name="①__ScreenQuery___足りない勤務種類取得">[2]項目移送!#REF!</definedName>
    <definedName name="①__ScreenQuery___足りない就業時間帯取得">[2]項目移送!#REF!</definedName>
    <definedName name="①__ScreenQuery___選択できる勤務種類リストと就業時間帯リスト取得">[2]項目移送!#REF!</definedName>
    <definedName name="①__ScreenQuery__勤務予定と勤務固定情報を取得する">#REF!</definedName>
    <definedName name="①__ScreenQuery__勤務種類を変更する">[2]項目移送!#REF!</definedName>
    <definedName name="①__ScreenQuery__社員勤務予定と勤務固定情報を取得する">#REF!</definedName>
    <definedName name="①_a__ScreenQuery___日付別勤務情報で表示する">#REF!</definedName>
    <definedName name="①_b__ScreenQuery___初期起動の情報取得">[3]項目移送!#REF!</definedName>
    <definedName name="①2作業パレットの一覧を取得する">[3]項目移送!#REF!</definedName>
    <definedName name="②__Query___作業パレットを取得する">[3]項目移送!#REF!</definedName>
    <definedName name="②__ScreenQuery____作業予定情報を取得する">[3]項目移送!#REF!</definedName>
    <definedName name="②__ScreenQuery___勤務合計の試算">[2]項目移送!#REF!</definedName>
    <definedName name="②__ScreenQuery__勤務予定と勤務固定情報を取得する">#REF!</definedName>
    <definedName name="②_2_2画面表示する。">[3]項目移送!#REF!</definedName>
    <definedName name="②_2画面表示する。">#REF!</definedName>
    <definedName name="②_a__ScreenQuery___日付別勤務情報で表示する">#REF!</definedName>
    <definedName name="②_b__ScreenQuery___日付別作業情報で表示する">[3]項目移送!#REF!</definedName>
    <definedName name="②_b__ScreenQuery___日付別勤務情報で表示する">[3]項目移送!#REF!</definedName>
    <definedName name="②「詳細設定画面」から戻る処理">[2]項目移送!#REF!</definedName>
    <definedName name="②２作業パレットを取得する">[3]項目移送!#REF!</definedName>
    <definedName name="②b_①__ScreenQuery___日付別作業情報で表示する">[3]項目移送!#REF!</definedName>
    <definedName name="②位置番号は_左上から右下へ１_１０の順とする">[3]UI処理!#REF!</definedName>
    <definedName name="②勤務合計の試算">[2]項目移送!#REF!</definedName>
    <definedName name="②勤務合計変更の場合">#REF!</definedName>
    <definedName name="②勤務就業ダイアログ_KDL003_起動">#REF!</definedName>
    <definedName name="②勤務情報変更の場合">#REF!</definedName>
    <definedName name="③__Query___会社別作業パレットの一覧を取得する">[3]項目移送!#REF!</definedName>
    <definedName name="③__Query___組織別作業パレットの一覧情報を取得する">[3]項目移送!#REF!</definedName>
    <definedName name="③__ScreenQuery__勤務固定情報を取得する">#REF!</definedName>
    <definedName name="③_2__Query___作業パレットを取得する">[3]項目移送!#REF!</definedName>
    <definedName name="③b_①__ScreenQuery___日付別作業情報で表示する">[3]項目移送!#REF!</definedName>
    <definedName name="④__ScreenQuery___作業予定情報を取得する">[3]項目移送!#REF!</definedName>
    <definedName name="a">'[4]１．社内ﾈｯﾄﾜｰｸﾊｰﾄﾞｳｪｱ'!#REF!</definedName>
    <definedName name="A1_3">#REF!</definedName>
    <definedName name="A1_4">#REF!</definedName>
    <definedName name="A2_1_3">#REF!</definedName>
    <definedName name="A2_1_3①">#REF!</definedName>
    <definedName name="A2_1_3②">#REF!</definedName>
    <definedName name="A2_1_6">#REF!</definedName>
    <definedName name="A2_1_6②">#REF!</definedName>
    <definedName name="A2_5">#REF!</definedName>
    <definedName name="A3_2">#REF!</definedName>
    <definedName name="A3_3">[2]UI処理!#REF!</definedName>
    <definedName name="A3_3①">[2]UI処理!#REF!</definedName>
    <definedName name="A4_">#REF!</definedName>
    <definedName name="A4_color①">#REF!</definedName>
    <definedName name="A4①">[2]UI処理!#REF!</definedName>
    <definedName name="A4②">[2]UI処理!#REF!</definedName>
    <definedName name="A5_2①">#REF!</definedName>
    <definedName name="A5_2②">[2]UI処理!#REF!</definedName>
    <definedName name="A6_">#REF!</definedName>
    <definedName name="A6_10①">#REF!</definedName>
    <definedName name="A6_12①">#REF!</definedName>
    <definedName name="A6_14①">#REF!</definedName>
    <definedName name="A6_2①">#REF!</definedName>
    <definedName name="A6_2②">[2]UI処理!#REF!</definedName>
    <definedName name="A6_2③">#REF!</definedName>
    <definedName name="A6_3A6_6①">#REF!</definedName>
    <definedName name="A6_3A6_6②">#REF!</definedName>
    <definedName name="A6_3A6_6③">[2]UI処理!#REF!</definedName>
    <definedName name="A6_5①">#REF!</definedName>
    <definedName name="A6_5②">[2]UI処理!#REF!</definedName>
    <definedName name="A6_8①">#REF!</definedName>
    <definedName name="A6_color①">#REF!</definedName>
    <definedName name="A6_color②">[2]UI処理!#REF!</definedName>
    <definedName name="A6①">[2]UI処理!#REF!</definedName>
    <definedName name="A7_">#REF!</definedName>
    <definedName name="A7_color①">#REF!</definedName>
    <definedName name="A7_color②">[2]UI処理!#REF!</definedName>
    <definedName name="A8_">#REF!</definedName>
    <definedName name="A8_10">#REF!</definedName>
    <definedName name="A8_10①">#REF!</definedName>
    <definedName name="A8_3">#REF!</definedName>
    <definedName name="A8_3①">#REF!</definedName>
    <definedName name="A8_3②">#REF!</definedName>
    <definedName name="A8_3③">#REF!</definedName>
    <definedName name="A8_4">#REF!</definedName>
    <definedName name="A8_4_2">[2]項目移送!#REF!</definedName>
    <definedName name="A8_4①">#REF!</definedName>
    <definedName name="A8_4②">#REF!</definedName>
    <definedName name="A8_4③">[2]UI処理!#REF!</definedName>
    <definedName name="A8_4④">[2]UI処理!#REF!</definedName>
    <definedName name="A8_5">#REF!</definedName>
    <definedName name="A8_5①">#REF!</definedName>
    <definedName name="A8_5②">[2]UI処理!#REF!</definedName>
    <definedName name="A8_6">#REF!</definedName>
    <definedName name="A8_6①">#REF!</definedName>
    <definedName name="A8_6②">#REF!</definedName>
    <definedName name="A8_6③">[2]UI処理!#REF!</definedName>
    <definedName name="A8_6④">[2]UI処理!#REF!</definedName>
    <definedName name="A8_7">#REF!</definedName>
    <definedName name="A8_7_2">[2]項目移送!#REF!</definedName>
    <definedName name="A8_7①">#REF!</definedName>
    <definedName name="A8_7②">#REF!</definedName>
    <definedName name="A8_7③">#REF!</definedName>
    <definedName name="A8_7④">[2]UI処理!#REF!</definedName>
    <definedName name="A8_8">#REF!</definedName>
    <definedName name="A8_8_1">#REF!</definedName>
    <definedName name="A8_8①">#REF!</definedName>
    <definedName name="A8_8②">#REF!</definedName>
    <definedName name="A8_8③">#REF!</definedName>
    <definedName name="A8_8④">[2]UI処理!#REF!</definedName>
    <definedName name="A8_9">#REF!</definedName>
    <definedName name="A8_9①">#REF!</definedName>
    <definedName name="A8①">[2]UI処理!#REF!</definedName>
    <definedName name="A8②">#REF!</definedName>
    <definedName name="A8③">#REF!</definedName>
    <definedName name="A9_4">[2]UI処理!#REF!</definedName>
    <definedName name="A9_5">[2]UI処理!#REF!</definedName>
    <definedName name="A9_7">[2]UI処理!#REF!</definedName>
    <definedName name="AA" hidden="1">#REF!</definedName>
    <definedName name="AAA">#REF!</definedName>
    <definedName name="AAAA" localSheetId="2" hidden="1">{"VIEW1",#N/A,FALSE,"懸案事項";"VIEW2",#N/A,FALSE,"懸案事項"}</definedName>
    <definedName name="AAAA" hidden="1">{"VIEW1",#N/A,FALSE,"懸案事項";"VIEW2",#N/A,FALSE,"懸案事項"}</definedName>
    <definedName name="Ab1_3_作業選択_を変更する">[3]項目移送!#REF!</definedName>
    <definedName name="Ab1_作業選択_を変更する">[3]項目移送!#REF!</definedName>
    <definedName name="Ab2_19②">[3]UI処理!#REF!</definedName>
    <definedName name="Ab2_2_パレット単位_を選択する">[3]項目移送!#REF!</definedName>
    <definedName name="Ab2_9_18_作業パレット明細_を選択する">[3]項目移送!#REF!</definedName>
    <definedName name="Ab6_color①">[3]UI処理!#REF!</definedName>
    <definedName name="Ab8_">[3]【固有部品】グリッド定義!#REF!</definedName>
    <definedName name="Ab8_1④">[3]UI処理!#REF!</definedName>
    <definedName name="Ab8_3①">[3]UI処理!#REF!</definedName>
    <definedName name="Ab8_6①">[3]UI処理!#REF!</definedName>
    <definedName name="Ab8②">[3]UI処理!#REF!</definedName>
    <definedName name="abc" localSheetId="2" hidden="1">{#N/A,#N/A,TRUE,"Sheet2";#N/A,#N/A,TRUE,"Sheet3";#N/A,#N/A,TRUE,"Sheet4";#N/A,#N/A,TRUE,"Sheet1"}</definedName>
    <definedName name="abc" hidden="1">{#N/A,#N/A,TRUE,"Sheet2";#N/A,#N/A,TRUE,"Sheet3";#N/A,#N/A,TRUE,"Sheet4";#N/A,#N/A,TRUE,"Sheet1"}</definedName>
    <definedName name="ac" hidden="1">#REF!</definedName>
    <definedName name="ADD_COPY句">#N/A</definedName>
    <definedName name="AS2DocOpenMode" hidden="1">"AS2DocumentEdit"</definedName>
    <definedName name="b" localSheetId="2" hidden="1">{"VIEW1",#N/A,FALSE,"懸案事項";"VIEW2",#N/A,FALSE,"懸案事項"}</definedName>
    <definedName name="b" hidden="1">{"VIEW1",#N/A,FALSE,"懸案事項";"VIEW2",#N/A,FALSE,"懸案事項"}</definedName>
    <definedName name="ｂｂｂ" localSheetId="2" hidden="1">{"VIEW1",#N/A,FALSE,"懸案事項";"VIEW2",#N/A,FALSE,"懸案事項"}</definedName>
    <definedName name="ｂｂｂ" hidden="1">{"VIEW1",#N/A,FALSE,"懸案事項";"VIEW2",#N/A,FALSE,"懸案事項"}</definedName>
    <definedName name="ｂｂｂｂ" localSheetId="2" hidden="1">{"VIEW1",#N/A,FALSE,"春木";"VIEW2",#N/A,FALSE,"春木";"VIEW3",#N/A,FALSE,"春木"}</definedName>
    <definedName name="ｂｂｂｂ" hidden="1">{"VIEW1",#N/A,FALSE,"春木";"VIEW2",#N/A,FALSE,"春木";"VIEW3",#N/A,FALSE,"春木"}</definedName>
    <definedName name="bbbbb" hidden="1">#REF!</definedName>
    <definedName name="cal_index_size">[5]!cal_index_size</definedName>
    <definedName name="cal_table_size">[5]!cal_table_size</definedName>
    <definedName name="ccc" localSheetId="2" hidden="1">{#N/A,#N/A,TRUE,"Sheet2";#N/A,#N/A,TRUE,"Sheet3";#N/A,#N/A,TRUE,"Sheet4";#N/A,#N/A,TRUE,"Sheet1"}</definedName>
    <definedName name="ccc" hidden="1">{#N/A,#N/A,TRUE,"Sheet2";#N/A,#N/A,TRUE,"Sheet3";#N/A,#N/A,TRUE,"Sheet4";#N/A,#N/A,TRUE,"Sheet1"}</definedName>
    <definedName name="ｃｃｃｃ" localSheetId="2" hidden="1">{"VIEW1",#N/A,FALSE,"懸案事項";"VIEW2",#N/A,FALSE,"懸案事項"}</definedName>
    <definedName name="ｃｃｃｃ" hidden="1">{"VIEW1",#N/A,FALSE,"懸案事項";"VIEW2",#N/A,FALSE,"懸案事項"}</definedName>
    <definedName name="ｃde" localSheetId="2" hidden="1">{"'Sheet1'!$A$1:$I$153"}</definedName>
    <definedName name="ｃde" hidden="1">{"'Sheet1'!$A$1:$I$153"}</definedName>
    <definedName name="CULC.cal_index_size">[6]!CULC.cal_index_size</definedName>
    <definedName name="C保守単価">'[7]見積明細(ハードのみ）'!#REF!</definedName>
    <definedName name="C保守委託単価">'[7]見積明細(ハードのみ）'!#REF!</definedName>
    <definedName name="C保守支援単価">'[7]見積明細(ハードのみ）'!#REF!</definedName>
    <definedName name="Cha_1" localSheetId="2">#REF!</definedName>
    <definedName name="Cha_1">#REF!</definedName>
    <definedName name="ｄｄ" localSheetId="2" hidden="1">#REF!</definedName>
    <definedName name="ｄｄ" hidden="1">#REF!</definedName>
    <definedName name="ddd" localSheetId="2" hidden="1">{#N/A,#N/A,TRUE,"Sheet2";#N/A,#N/A,TRUE,"Sheet3";#N/A,#N/A,TRUE,"Sheet4";#N/A,#N/A,TRUE,"Sheet1"}</definedName>
    <definedName name="ddd" hidden="1">{#N/A,#N/A,TRUE,"Sheet2";#N/A,#N/A,TRUE,"Sheet3";#N/A,#N/A,TRUE,"Sheet4";#N/A,#N/A,TRUE,"Sheet1"}</definedName>
    <definedName name="DDDD" localSheetId="2" hidden="1">{"VIEW1",#N/A,FALSE,"春木";"VIEW2",#N/A,FALSE,"春木";"VIEW3",#N/A,FALSE,"春木"}</definedName>
    <definedName name="DDDD" hidden="1">{"VIEW1",#N/A,FALSE,"春木";"VIEW2",#N/A,FALSE,"春木";"VIEW3",#N/A,FALSE,"春木"}</definedName>
    <definedName name="def" localSheetId="2" hidden="1">{#N/A,#N/A,TRUE,"Sheet2";#N/A,#N/A,TRUE,"Sheet3";#N/A,#N/A,TRUE,"Sheet4";#N/A,#N/A,TRUE,"Sheet1"}</definedName>
    <definedName name="def" hidden="1">{#N/A,#N/A,TRUE,"Sheet2";#N/A,#N/A,TRUE,"Sheet3";#N/A,#N/A,TRUE,"Sheet4";#N/A,#N/A,TRUE,"Sheet1"}</definedName>
    <definedName name="dggg" hidden="1">#REF!</definedName>
    <definedName name="e" localSheetId="2" hidden="1">{"VIEW1",#N/A,FALSE,"春木";"VIEW2",#N/A,FALSE,"春木";"VIEW3",#N/A,FALSE,"春木"}</definedName>
    <definedName name="e" hidden="1">{"VIEW1",#N/A,FALSE,"春木";"VIEW2",#N/A,FALSE,"春木";"VIEW3",#N/A,FALSE,"春木"}</definedName>
    <definedName name="Filll" hidden="1">#REF!</definedName>
    <definedName name="ｈｈｈ">#REF!</definedName>
    <definedName name="HTML_CodePage" hidden="1">932</definedName>
    <definedName name="HTML_Control" localSheetId="2" hidden="1">{"'Sheet1'!$A$1:$I$153"}</definedName>
    <definedName name="HTML_Control" hidden="1">{"'Sheet1'!$A$1:$I$153"}</definedName>
    <definedName name="HTML_Control_2" localSheetId="2" hidden="1">{"'Sheet1'!$A$1:$O$49"}</definedName>
    <definedName name="HTML_Control_2" hidden="1">{"'Sheet1'!$A$1:$O$49"}</definedName>
    <definedName name="HTML_Control1" localSheetId="2" hidden="1">{"'Sheet1'!$A$1:$O$49"}</definedName>
    <definedName name="HTML_Control1" hidden="1">{"'Sheet1'!$A$1:$O$49"}</definedName>
    <definedName name="HTML_Control3" localSheetId="2" hidden="1">{"'Sheet1'!$A$1:$O$49"}</definedName>
    <definedName name="HTML_Control3" hidden="1">{"'Sheet1'!$A$1:$O$49"}</definedName>
    <definedName name="HTML_Description" hidden="1">""</definedName>
    <definedName name="HTML_Email" hidden="1">""</definedName>
    <definedName name="HTML_Header" hidden="1">"業務コード一覧"</definedName>
    <definedName name="HTML_LastUpdate" hidden="1">"98/01/13"</definedName>
    <definedName name="HTML_LineAfter" hidden="1">FALSE</definedName>
    <definedName name="HTML_LineBefore" hidden="1">FALSE</definedName>
    <definedName name="HTML_Name" hidden="1">"半田真一"</definedName>
    <definedName name="HTML_OBDlg2" hidden="1">TRUE</definedName>
    <definedName name="HTML_OBDlg4" hidden="1">TRUE</definedName>
    <definedName name="HTML_OS" hidden="1">0</definedName>
    <definedName name="HTML_PathFile" hidden="1">"C:\My Documents\html変換\業務コード.htm"</definedName>
    <definedName name="HTML_Title" hidden="1">"業務ｺｰﾄﾞ"</definedName>
    <definedName name="HW9707K">[8]仕切価格!$B$1:$BD$231</definedName>
    <definedName name="ＩＨ">#REF!</definedName>
    <definedName name="item1">#REF!</definedName>
    <definedName name="Ｉホ">#REF!</definedName>
    <definedName name="k" localSheetId="2" hidden="1">{"VIEW1",#N/A,FALSE,"春木";"VIEW2",#N/A,FALSE,"春木";"VIEW3",#N/A,FALSE,"春木"}</definedName>
    <definedName name="k" hidden="1">{"VIEW1",#N/A,FALSE,"春木";"VIEW2",#N/A,FALSE,"春木";"VIEW3",#N/A,FALSE,"春木"}</definedName>
    <definedName name="ki" localSheetId="2" hidden="1">{"'Sheet1'!$A$1:$O$49"}</definedName>
    <definedName name="ki" hidden="1">{"'Sheet1'!$A$1:$O$49"}</definedName>
    <definedName name="kkkk" hidden="1">#REF!</definedName>
    <definedName name="ｌ" localSheetId="2" hidden="1">{"VIEW1",#N/A,FALSE,"春木";"VIEW2",#N/A,FALSE,"春木";"VIEW3",#N/A,FALSE,"春木"}</definedName>
    <definedName name="ｌ" hidden="1">{"VIEW1",#N/A,FALSE,"春木";"VIEW2",#N/A,FALSE,"春木";"VIEW3",#N/A,FALSE,"春木"}</definedName>
    <definedName name="ＬＨ">#REF!</definedName>
    <definedName name="lo" localSheetId="2" hidden="1">{"'Sheet1'!$A$1:$O$49"}</definedName>
    <definedName name="lo" hidden="1">{"'Sheet1'!$A$1:$O$49"}</definedName>
    <definedName name="ＬサＨ">#REF!</definedName>
    <definedName name="Ｌサホ">#REF!</definedName>
    <definedName name="ＬニＨ">#REF!</definedName>
    <definedName name="Ｌニホ">#REF!</definedName>
    <definedName name="Ｌホ">#REF!</definedName>
    <definedName name="ＭＨ">#REF!</definedName>
    <definedName name="Ｍホ">#REF!</definedName>
    <definedName name="ｎ">'[9]１．社内ﾈｯﾄﾜｰｸﾊｰﾄﾞｳｪｱ'!#REF!</definedName>
    <definedName name="ＯＨ">#REF!</definedName>
    <definedName name="OPT_NO">[10]!OPT_NO</definedName>
    <definedName name="OPT_YES">[10]!OPT_YES</definedName>
    <definedName name="Ｏホ">#REF!</definedName>
    <definedName name="PG単価">[11]明細合計!#REF!</definedName>
    <definedName name="PG田中">#REF!</definedName>
    <definedName name="_xlnm.Print_Area" localSheetId="1">server!$A$1:$G$507</definedName>
    <definedName name="PrintDaicho">[12]!PrintDaicho</definedName>
    <definedName name="Query___ページを指定して会社別作業パレットを取得する" localSheetId="2">[3]項目移送!#REF!</definedName>
    <definedName name="Query___ページを指定して会社別作業パレットを取得する">[3]項目移送!#REF!</definedName>
    <definedName name="Query___ページを指定して組織別作業パレットを取得する" localSheetId="2">[3]項目移送!#REF!</definedName>
    <definedName name="Query___ページを指定して組織別作業パレットを取得する">[3]項目移送!#REF!</definedName>
    <definedName name="QuitDaicho">[12]!QuitDaicho</definedName>
    <definedName name="SE単価">[11]明細合計!#REF!</definedName>
    <definedName name="sisann" hidden="1">#REF!</definedName>
    <definedName name="sss" hidden="1">#REF!</definedName>
    <definedName name="SS単価">#REF!</definedName>
    <definedName name="STEP概算">#REF!</definedName>
    <definedName name="ＳＷ">#REF!</definedName>
    <definedName name="Ver002001006特休残管理対応" hidden="1">#REF!</definedName>
    <definedName name="ｗ">'[7]見積明細(ハードのみ）'!#REF!</definedName>
    <definedName name="WC単価">'[7]見積明細(ハードのみ）'!$X$5:$X$34</definedName>
    <definedName name="wrn.MIND." localSheetId="2" hidden="1">{#N/A,#N/A,TRUE,"Sheet2";#N/A,#N/A,TRUE,"Sheet3";#N/A,#N/A,TRUE,"Sheet4";#N/A,#N/A,TRUE,"Sheet1"}</definedName>
    <definedName name="wrn.MIND." hidden="1">{#N/A,#N/A,TRUE,"Sheet2";#N/A,#N/A,TRUE,"Sheet3";#N/A,#N/A,TRUE,"Sheet4";#N/A,#N/A,TRUE,"Sheet1"}</definedName>
    <definedName name="wrn.PRINT_ALL." localSheetId="2" hidden="1">{"VIEW1",#N/A,FALSE,"春木";"VIEW2",#N/A,FALSE,"春木";"VIEW3",#N/A,FALSE,"春木"}</definedName>
    <definedName name="wrn.PRINT_ALL." hidden="1">{"VIEW1",#N/A,FALSE,"春木";"VIEW2",#N/A,FALSE,"春木";"VIEW3",#N/A,FALSE,"春木"}</definedName>
    <definedName name="wrn.REPORT1." localSheetId="2" hidden="1">{"VIEW1",#N/A,FALSE,"懸案事項";"VIEW2",#N/A,FALSE,"懸案事項"}</definedName>
    <definedName name="wrn.REPORT1." hidden="1">{"VIEW1",#N/A,FALSE,"懸案事項";"VIEW2",#N/A,FALSE,"懸案事項"}</definedName>
    <definedName name="ＸＸＸ" localSheetId="2" hidden="1">{"'Sheet1'!$A$1:$I$153"}</definedName>
    <definedName name="ＸＸＸ" hidden="1">{"'Sheet1'!$A$1:$I$153"}</definedName>
    <definedName name="あ">#REF!</definedName>
    <definedName name="あ１">#REF!</definedName>
    <definedName name="ああ" hidden="1">#REF!</definedName>
    <definedName name="あああ" localSheetId="2" hidden="1">{#N/A,#N/A,TRUE,"Sheet2";#N/A,#N/A,TRUE,"Sheet3";#N/A,#N/A,TRUE,"Sheet4";#N/A,#N/A,TRUE,"Sheet1"}</definedName>
    <definedName name="あああ" hidden="1">{#N/A,#N/A,TRUE,"Sheet2";#N/A,#N/A,TRUE,"Sheet3";#N/A,#N/A,TRUE,"Sheet4";#N/A,#N/A,TRUE,"Sheet1"}</definedName>
    <definedName name="ああああ" hidden="1">#REF!</definedName>
    <definedName name="あああああ" localSheetId="2" hidden="1">{"'Sheet1'!$A$1:$I$153"}</definedName>
    <definedName name="あああああ" hidden="1">{"'Sheet1'!$A$1:$I$153"}</definedName>
    <definedName name="ああああああああああ">#REF!</definedName>
    <definedName name="あい" hidden="1">#REF!</definedName>
    <definedName name="あいう" localSheetId="2" hidden="1">{"VIEW1",#N/A,FALSE,"懸案事項";"VIEW2",#N/A,FALSE,"懸案事項"}</definedName>
    <definedName name="あいう" hidden="1">{"VIEW1",#N/A,FALSE,"懸案事項";"VIEW2",#N/A,FALSE,"懸案事項"}</definedName>
    <definedName name="ありがとうございました。" localSheetId="2" hidden="1">{"VIEW1",#N/A,FALSE,"懸案事項";"VIEW2",#N/A,FALSE,"懸案事項"}</definedName>
    <definedName name="ありがとうございました。" hidden="1">{"VIEW1",#N/A,FALSE,"懸案事項";"VIEW2",#N/A,FALSE,"懸案事項"}</definedName>
    <definedName name="い" hidden="1">#REF!</definedName>
    <definedName name="え" hidden="1">#REF!</definedName>
    <definedName name="えらー" hidden="1">[13]表紙!#REF!</definedName>
    <definedName name="エラー一覧" hidden="1">[13]表紙!#REF!</definedName>
    <definedName name="クＨ">#REF!</definedName>
    <definedName name="クサＨ">#REF!</definedName>
    <definedName name="クサホ">#REF!</definedName>
    <definedName name="クにＨ">#REF!</definedName>
    <definedName name="クニホ">#REF!</definedName>
    <definedName name="クホ">#REF!</definedName>
    <definedName name="コアタイム時間横棒">[2]項目移送!#REF!</definedName>
    <definedName name="サＨ">'[14]１．社内ﾈｯﾄﾜｰｸﾊｰﾄﾞｳｪｱ'!#REF!</definedName>
    <definedName name="サホ">'[14]１．社内ﾈｯﾄﾜｰｸﾊｰﾄﾞｳｪｱ'!#REF!</definedName>
    <definedName name="サホ1">#REF!</definedName>
    <definedName name="ｻﾎﾟｰﾄﾏﾆｭｱﾙ" hidden="1">#REF!</definedName>
    <definedName name="サンプル" hidden="1">#REF!</definedName>
    <definedName name="サンプル２" hidden="1">[13]表紙!#REF!</definedName>
    <definedName name="サンプルあ" hidden="1">[13]表紙!#REF!</definedName>
    <definedName name="すすす" hidden="1">[13]定義書!#REF!</definedName>
    <definedName name="だ" localSheetId="2" hidden="1">{"'Sheet1'!$A$1:$I$153"}</definedName>
    <definedName name="だ" hidden="1">{"'Sheet1'!$A$1:$I$153"}</definedName>
    <definedName name="タスクドキュメント１" hidden="1">#REF!</definedName>
    <definedName name="ｯb" localSheetId="2" hidden="1">{"'Sheet1'!$A$1:$I$153"}</definedName>
    <definedName name="ｯb" hidden="1">{"'Sheet1'!$A$1:$I$153"}</definedName>
    <definedName name="ツール別見積工数">#REF!</definedName>
    <definedName name="ディテール" hidden="1">[13]表紙!#REF!</definedName>
    <definedName name="テーブル項目">[15]項目定義書!$A$3:$E$364</definedName>
    <definedName name="テスト５" localSheetId="2" hidden="1">{"'Sheet1'!$A$1:$I$153"}</definedName>
    <definedName name="テスト５" hidden="1">{"'Sheet1'!$A$1:$I$153"}</definedName>
    <definedName name="てててて" localSheetId="2" hidden="1">{"'Sheet1'!$A$1:$I$153"}</definedName>
    <definedName name="てててて" hidden="1">{"'Sheet1'!$A$1:$I$153"}</definedName>
    <definedName name="とととと" localSheetId="2" hidden="1">{"'Sheet1'!$A$1:$I$153"}</definedName>
    <definedName name="とととと" hidden="1">{"'Sheet1'!$A$1:$I$153"}</definedName>
    <definedName name="ドラッグでガントチャートを伸縮操作する_休憩時間横棒以外">[2]項目移送!#REF!</definedName>
    <definedName name="ドラッグでフレックス勤務時間横棒の伸縮操作">#REF!</definedName>
    <definedName name="ドラッグでフレックス勤務時間横棒の移動操作">#REF!</definedName>
    <definedName name="ドラッグで休憩時間横棒を移動操作する">[2]項目移送!#REF!</definedName>
    <definedName name="ハ１">#REF!</definedName>
    <definedName name="は２">#REF!</definedName>
    <definedName name="ハ２ホ">#REF!</definedName>
    <definedName name="は３">#REF!</definedName>
    <definedName name="ハサホ">#REF!</definedName>
    <definedName name="ﾊﾞｽ･ﾀｸｼｰ">#REF!</definedName>
    <definedName name="ハホ">#REF!</definedName>
    <definedName name="パラメータ項目" hidden="1">#REF!</definedName>
    <definedName name="パレット選択モードに変換する">[3]項目移送!#REF!</definedName>
    <definedName name="ファイル展開">#N/A</definedName>
    <definedName name="フレックス_コアタイム_時間横棒の再表示">[2]UI処理!#REF!</definedName>
    <definedName name="フレックスコアタイム時間横棒の再表示">[2]UI処理!#REF!</definedName>
    <definedName name="フレックス勤務時間横棒">[2]項目移送!#REF!</definedName>
    <definedName name="ヘッダー">#REF!</definedName>
    <definedName name="ボタン制御マトリクス" hidden="1">#REF!</definedName>
    <definedName name="ユーザー一覧">'[16]工数計算(ﾈｯﾄﾜｰｸ）'!#REF!</definedName>
    <definedName name="ユーザー固有情報の新規作成">#REF!</definedName>
    <definedName name="ワイドに">[17]!ワイドに</definedName>
    <definedName name="んんんん" localSheetId="2" hidden="1">{"'Sheet1'!$A$1:$I$153"}</definedName>
    <definedName name="んんんん" hidden="1">{"'Sheet1'!$A$1:$I$153"}</definedName>
    <definedName name="一般社員時間外労働手当部門別集計ｸｴﾘｰ">#REF!</definedName>
    <definedName name="人日原価">#REF!</definedName>
    <definedName name="仕切り">'[7]見積明細(ハードのみ）'!$R$5:$R$34</definedName>
    <definedName name="仕切単価">'[7]見積明細(ハードのみ）'!$R$5:$R$34</definedName>
    <definedName name="休憩時間横棒">[2]項目移送!#REF!</definedName>
    <definedName name="休憩時間横棒_A8_4_の生成">[3]UI処理!#REF!</definedName>
    <definedName name="休憩時間横棒の表示">#REF!</definedName>
    <definedName name="休憩時間横棒作成">[3]項目移送!#REF!</definedName>
    <definedName name="休暇時間横棒の作成">[3]項目移送!#REF!</definedName>
    <definedName name="住民税115">#REF!</definedName>
    <definedName name="住民税96">#REF!</definedName>
    <definedName name="住民税納付先の登録7">#REF!</definedName>
    <definedName name="作業モード" hidden="1">#REF!</definedName>
    <definedName name="作業モードの場合">[3]項目移送!#REF!</definedName>
    <definedName name="作業時間横棒を作業貼り付けできる範囲">[3]UI処理!#REF!</definedName>
    <definedName name="作業詳細ダイアログ起動処理">[3]項目移送!#REF!</definedName>
    <definedName name="作業選択モードに変換する">[3]項目移送!#REF!</definedName>
    <definedName name="価格表">#REF!</definedName>
    <definedName name="保守単価">'[7]見積明細(ハードのみ）'!$L$5:$L$34</definedName>
    <definedName name="保守委託単価">'[7]見積明細(ハードのみ）'!$N$5:$N$34</definedName>
    <definedName name="保守支援単価">'[7]見積明細(ハードのみ）'!$P$5:$P$34</definedName>
    <definedName name="値引単価">'[7]見積明細(ハードのみ）'!$J$5:$J$34</definedName>
    <definedName name="備考">'[7]見積明細(ハードのみ）'!$AA$5:$AA$34</definedName>
    <definedName name="処理サイクル" localSheetId="2" hidden="1">{"'Sheet1'!$A$1:$I$153"}</definedName>
    <definedName name="処理サイクル" hidden="1">{"'Sheet1'!$A$1:$I$153"}</definedName>
    <definedName name="削除０１" hidden="1">'[1]テーブル定義書（案件番号採番）'!#REF!</definedName>
    <definedName name="削除０２" hidden="1">#REF!</definedName>
    <definedName name="削除０３" hidden="1">#REF!</definedName>
    <definedName name="削除０４" hidden="1">'[1]テーブル定義書（案件番号採番）'!#REF!</definedName>
    <definedName name="削除０５" hidden="1">#REF!</definedName>
    <definedName name="削除０６" hidden="1">#REF!</definedName>
    <definedName name="削除０７" hidden="1">'[1]テーブル定義書（案件番号採番）'!#REF!</definedName>
    <definedName name="削除０８" hidden="1">#REF!</definedName>
    <definedName name="削除０９" hidden="1">#REF!</definedName>
    <definedName name="前週送り">#REF!</definedName>
    <definedName name="勤務合計の試算">[2]項目移送!#REF!</definedName>
    <definedName name="勤務情報存在から処理">#REF!</definedName>
    <definedName name="勤務種類コード_A6_2_の勤務種類は既存時に_勤務種類情報を表示する">[2]項目移送!#REF!</definedName>
    <definedName name="勤務種類入力時_就業時間帯入力時">#REF!</definedName>
    <definedName name="勤務種類名称_A6_3_・就業時間帯名称_A6_6_をクリックする">#REF!</definedName>
    <definedName name="単価">#REF!</definedName>
    <definedName name="単価種別">#REF!</definedName>
    <definedName name="印刷">[18]!印刷</definedName>
    <definedName name="原価">#REF!</definedName>
    <definedName name="売値">#REF!</definedName>
    <definedName name="定価">#REF!</definedName>
    <definedName name="宿泊">#REF!</definedName>
    <definedName name="宿泊単金">#REF!</definedName>
    <definedName name="対象期間">#REF!</definedName>
    <definedName name="就業時間帯コード_A6_5_の就業時間帯は既存時に_就業時間帯情報を表示する">[2]項目移送!#REF!</definedName>
    <definedName name="工程別生産性">#REF!</definedName>
    <definedName name="希望_A1_3_をクリックする">#REF!</definedName>
    <definedName name="応援時間横棒の作成">[3]項目移送!#REF!</definedName>
    <definedName name="応援者の職場名を表示しない">#REF!</definedName>
    <definedName name="応援者の職場名を表示する">#REF!</definedName>
    <definedName name="応援者の職場名を表示する_A3_4_はチェックされていない">#REF!</definedName>
    <definedName name="応援者の職場名を表示する_A3_4_はチェックされている">#REF!</definedName>
    <definedName name="操作単位選択_A3_2_を選択する">#REF!</definedName>
    <definedName name="日付別勤務情報で再表示する">#REF!</definedName>
    <definedName name="日帰り">#REF!</definedName>
    <definedName name="日帰り単金">#REF!</definedName>
    <definedName name="時間外労働時間横棒の表示">#REF!</definedName>
    <definedName name="概要_基準日設定" hidden="1">#REF!</definedName>
    <definedName name="標準価格">'[7]見積明細(ハードのみ）'!$C$5:$H$34</definedName>
    <definedName name="機種SORT">[19]!機種SORT</definedName>
    <definedName name="機能別原価">#REF!</definedName>
    <definedName name="流動勤務時間横棒の再表示">[2]UI処理!#REF!</definedName>
    <definedName name="画面1">#REF!</definedName>
    <definedName name="画面2">#REF!</definedName>
    <definedName name="画面３">#REF!</definedName>
    <definedName name="画面4">#REF!</definedName>
    <definedName name="画面5">#REF!</definedName>
    <definedName name="画面6">#REF!</definedName>
    <definedName name="画面7">#REF!</definedName>
    <definedName name="直扱単価">'[7]見積明細(ハードのみ）'!$V$5:$V$34</definedName>
    <definedName name="社共単価">'[7]見積明細(ハードのみ）'!$T$5:$T$34</definedName>
    <definedName name="種別">#REF!</definedName>
    <definedName name="終了">[20]!終了</definedName>
    <definedName name="育児介護短時間横棒の作成">[3]項目移送!#REF!</definedName>
    <definedName name="行事_A2_1_6_をクリックする">#REF!</definedName>
    <definedName name="見やすく">[17]!見やすく</definedName>
    <definedName name="見積工数">#REF!</definedName>
    <definedName name="解析">#N/A</definedName>
    <definedName name="設計書">#N/A</definedName>
    <definedName name="詳細ダイアログから戻る">#REF!</definedName>
    <definedName name="詳細ダイアログ起動">#REF!</definedName>
    <definedName name="詳細設定画面から戻る">#REF!</definedName>
    <definedName name="詳細設定画面を起動する">#REF!</definedName>
    <definedName name="起動する">#REF!</definedName>
    <definedName name="起動する時に_個人スケジュール修正_職場別_から情報を取得する。">#REF!</definedName>
    <definedName name="返戻種類追加" localSheetId="2" hidden="1">{"'Sheet1'!$A$1:$I$153"}</definedName>
    <definedName name="返戻種類追加" hidden="1">{"'Sheet1'!$A$1:$I$153"}</definedName>
    <definedName name="返戻種類追加２" localSheetId="2" hidden="1">{"'Sheet1'!$A$1:$I$153"}</definedName>
    <definedName name="返戻種類追加２" hidden="1">{"'Sheet1'!$A$1:$I$153"}</definedName>
    <definedName name="通常勤務時間横棒">[2]項目移送!#REF!</definedName>
    <definedName name="通常勤務時間横棒の再表示">[2]UI処理!#REF!</definedName>
    <definedName name="部">'[7]見積明細(ハードのみ）'!$Z$5:$Z$34</definedName>
    <definedName name="部門別時間外労働手当状況">#REF!</definedName>
    <definedName name="重複" hidden="1">[21]表紙!#REF!</definedName>
    <definedName name="銀行の登録48">#REF!</definedName>
    <definedName name="銀行の登録67">#REF!</definedName>
    <definedName name="銀行の登録7">#REF!</definedName>
    <definedName name="開始時刻・終了時刻の手入力をチェック_する">#REF!</definedName>
    <definedName name="開始時刻順に並び替える_A3_3_はチェックされていない">#REF!</definedName>
    <definedName name="開始時刻順に並び替える_A3_3_はチェックされている">#REF!</definedName>
    <definedName name="関連表" hidden="1">#REF!</definedName>
    <definedName name="関連表２" hidden="1">#REF!</definedName>
    <definedName name="電子帳票仕様" hidden="1">[22]表紙!#REF!</definedName>
    <definedName name="電車">#REF!</definedName>
    <definedName name="項目名の登録1">#REF!</definedName>
    <definedName name="項目名の登録2">#REF!</definedName>
    <definedName name="項目名の登録3">#REF!</definedName>
    <definedName name="項目名の登録4">#REF!</definedName>
    <definedName name="項目名の登録5">#REF!</definedName>
    <definedName name="項目名の登録6">#REF!</definedName>
    <definedName name="項目名の登録7">#REF!</definedName>
    <definedName name="項目名の登録8">#REF!</definedName>
    <definedName name="飛行機">#REF!</definedName>
  </definedNames>
  <calcPr calcId="191029"/>
  <customWorkbookViews>
    <customWorkbookView name="三浦 寛子 - 個人用ビュー" guid="{5E7A591E-0B80-4110-8562-092D76725BFD}" mergeInterval="0" personalView="1" maximized="1" xWindow="-8" yWindow="-8" windowWidth="1936" windowHeight="1096" activeSheetId="1"/>
    <customWorkbookView name="Pham Van Dan - 個人用ビュー" guid="{EC12C215-BC47-4FC8-85F3-3C4C1C825C4C}" mergeInterval="0" personalView="1" maximized="1" xWindow="-8" yWindow="-8" windowWidth="1936" windowHeight="1056" activeSheetId="2"/>
    <customWorkbookView name="大竹 紅美子 - 個人用ビュー" guid="{7B14AD61-6706-4BF4-8DB1-E7C615A7F516}" mergeInterval="0" personalView="1" maximized="1" xWindow="59" yWindow="-8" windowWidth="1869" windowHeight="1096" activeSheetId="2"/>
    <customWorkbookView name="景 方 - 個人用ビュー" guid="{94F9D0D2-EC39-4B28-A9CE-EF6F4BDE43E7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7" i="59" l="1"/>
  <c r="F708" i="57"/>
  <c r="F686" i="57"/>
  <c r="F685" i="57"/>
  <c r="E38" i="59"/>
  <c r="E36" i="59"/>
  <c r="E7" i="59"/>
  <c r="F429" i="57" l="1"/>
  <c r="F365" i="57"/>
  <c r="F71" i="57" l="1"/>
  <c r="F92" i="57"/>
  <c r="F91" i="57"/>
  <c r="F72" i="57"/>
  <c r="F69" i="57"/>
  <c r="F68" i="57"/>
  <c r="F67" i="57"/>
  <c r="F33" i="57"/>
  <c r="F32" i="57"/>
  <c r="F14" i="57"/>
  <c r="F13" i="57"/>
  <c r="F5" i="57"/>
  <c r="F4" i="57"/>
  <c r="X6" i="17" l="1"/>
  <c r="V6" i="17" l="1"/>
  <c r="X9" i="17" l="1"/>
  <c r="V9" i="17"/>
  <c r="W9" i="17" s="1"/>
  <c r="U9" i="17"/>
  <c r="T9" i="17"/>
  <c r="F9" i="17"/>
  <c r="X10" i="17" l="1"/>
  <c r="V10" i="17"/>
  <c r="W10" i="17" s="1"/>
  <c r="U10" i="17"/>
  <c r="T10" i="17"/>
  <c r="F10" i="17"/>
  <c r="H10" i="17" s="1"/>
  <c r="AC9" i="17" l="1"/>
  <c r="G9" i="17"/>
  <c r="H9" i="17"/>
  <c r="AC10" i="17"/>
  <c r="G10" i="17"/>
  <c r="Z12" i="17" l="1"/>
  <c r="Y12" i="17"/>
  <c r="S12" i="17"/>
  <c r="R12" i="17"/>
  <c r="Q12" i="17"/>
  <c r="P12" i="17"/>
  <c r="N12" i="17"/>
  <c r="M12" i="17"/>
  <c r="L12" i="17"/>
  <c r="K12" i="17"/>
  <c r="J12" i="17"/>
  <c r="I12" i="17"/>
  <c r="O12" i="17"/>
  <c r="X8" i="17"/>
  <c r="V8" i="17"/>
  <c r="W8" i="17" s="1"/>
  <c r="U8" i="17"/>
  <c r="T8" i="17"/>
  <c r="F8" i="17"/>
  <c r="X7" i="17"/>
  <c r="V7" i="17"/>
  <c r="W7" i="17" s="1"/>
  <c r="U7" i="17"/>
  <c r="T7" i="17"/>
  <c r="F7" i="17"/>
  <c r="H7" i="17" s="1"/>
  <c r="U6" i="17"/>
  <c r="T6" i="17"/>
  <c r="F6" i="17"/>
  <c r="G6" i="17" s="1"/>
  <c r="H8" i="17" l="1"/>
  <c r="G8" i="17"/>
  <c r="W6" i="17"/>
  <c r="W12" i="17" s="1"/>
  <c r="V12" i="17"/>
  <c r="G7" i="17"/>
  <c r="H6" i="17"/>
  <c r="T12" i="17"/>
  <c r="X12" i="17"/>
  <c r="U12" i="17"/>
  <c r="AC7" i="17"/>
  <c r="AC8" i="17"/>
  <c r="F12" i="17"/>
  <c r="AC6" i="17" l="1"/>
  <c r="AC12" i="17" s="1"/>
  <c r="AC13" i="17" l="1"/>
  <c r="AC14" i="17"/>
  <c r="AC16" i="17" l="1"/>
  <c r="AC17" i="17" l="1"/>
  <c r="E30" i="17" l="1"/>
  <c r="E29" i="17"/>
  <c r="E46" i="17"/>
  <c r="E31" i="17"/>
  <c r="E32" i="17"/>
  <c r="E47" i="17"/>
  <c r="E35" i="17"/>
  <c r="E34" i="17"/>
  <c r="E36" i="17"/>
  <c r="E37" i="17"/>
  <c r="E44" i="17"/>
  <c r="AC18" i="17"/>
  <c r="E38" i="17"/>
  <c r="E28" i="17"/>
  <c r="E45" i="17"/>
  <c r="E39" i="17"/>
  <c r="E40" i="17"/>
  <c r="E27" i="17" l="1"/>
  <c r="E4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Vu Tien Lam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này còn phụ thuộc vào số người làm, nếu có nhiều người cùng code 1 màn hình thì cần nhân thêm hệ số
1 dev, 1 tester: dev(2/3), tester(1/3)
2 dev, 1 tester: dev(2/3)*2, tester(1/3)</t>
        </r>
      </text>
    </comment>
    <comment ref="J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QA作成、担当者相談、回答理解 
1 dev, 1 tester: dev(2/3), tester(1/3)
2 dev, 1 tester: dev(2/3)*2, tester(1/3)</t>
        </r>
      </text>
    </comment>
    <comment ref="T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⑥ Coder Mutual CodeReview </t>
        </r>
      </text>
    </comment>
    <comment ref="X3" authorId="1" shapeId="0" xr:uid="{00000000-0006-0000-0300-000004000000}">
      <text>
        <r>
          <rPr>
            <sz val="9"/>
            <color indexed="81"/>
            <rFont val="Tahoma"/>
            <family val="2"/>
          </rPr>
          <t xml:space="preserve">Test theo checksheet + evidence
</t>
        </r>
      </text>
    </comment>
  </commentList>
</comments>
</file>

<file path=xl/sharedStrings.xml><?xml version="1.0" encoding="utf-8"?>
<sst xmlns="http://schemas.openxmlformats.org/spreadsheetml/2006/main" count="325" uniqueCount="250">
  <si>
    <t>作業分割構成</t>
    <phoneticPr fontId="7" type="noConversion"/>
  </si>
  <si>
    <t>番号</t>
    <rPh sb="0" eb="2">
      <t>ﾊﾞﾝｺﾞｳ</t>
    </rPh>
    <phoneticPr fontId="7" type="noConversion"/>
  </si>
  <si>
    <t>機能ID</t>
    <rPh sb="0" eb="2">
      <t>ｷﾉｳ</t>
    </rPh>
    <phoneticPr fontId="7" type="noConversion"/>
  </si>
  <si>
    <t>タスク細目</t>
    <phoneticPr fontId="7" type="noConversion"/>
  </si>
  <si>
    <t>複雑度</t>
  </si>
  <si>
    <t>工数（人時）</t>
    <rPh sb="0" eb="2">
      <t>ｺｳｽｳ</t>
    </rPh>
    <rPh sb="3" eb="4">
      <t>ﾆﾝ</t>
    </rPh>
    <rPh sb="4" eb="5">
      <t>ｼﾞ</t>
    </rPh>
    <phoneticPr fontId="7" type="noConversion"/>
  </si>
  <si>
    <t>合計</t>
    <rPh sb="0" eb="2">
      <t>ｺﾞｳｹｲ</t>
    </rPh>
    <phoneticPr fontId="7" type="noConversion"/>
  </si>
  <si>
    <t>要件・設計理解</t>
  </si>
  <si>
    <t xml:space="preserve">翻訳（設計書・仕様書） </t>
  </si>
  <si>
    <t xml:space="preserve">⑫ Interpretation（QA) </t>
  </si>
  <si>
    <t>説明会</t>
  </si>
  <si>
    <t>ドメインクラス図作成</t>
  </si>
  <si>
    <t>UI技術設計</t>
  </si>
  <si>
    <t>テーブル設計</t>
  </si>
  <si>
    <t>設計レビュー</t>
    <phoneticPr fontId="7" type="noConversion"/>
  </si>
  <si>
    <t>Code Domain</t>
  </si>
  <si>
    <t>Code UnitTest</t>
  </si>
  <si>
    <t>Code UI</t>
  </si>
  <si>
    <t>内部実装</t>
  </si>
  <si>
    <t>ソースレビュー
(Mutual)</t>
  </si>
  <si>
    <t>製造者テスト</t>
  </si>
  <si>
    <t>テストチェックシート作る</t>
  </si>
  <si>
    <t>テストチェックシートレビュー</t>
  </si>
  <si>
    <t>単体テスト</t>
  </si>
  <si>
    <t>納品前検査</t>
    <phoneticPr fontId="7"/>
  </si>
  <si>
    <t>デバッグ
(reworking code 0.1 + test 0.05)</t>
  </si>
  <si>
    <t>Dev 理解</t>
  </si>
  <si>
    <t>Tester 理解</t>
  </si>
  <si>
    <t>Dev debug</t>
  </si>
  <si>
    <t>Tester debug</t>
  </si>
  <si>
    <t>開発(新規製造）</t>
    <rPh sb="0" eb="2">
      <t>ｶｲﾊﾂ</t>
    </rPh>
    <rPh sb="3" eb="5">
      <t>ｼﾝｷ</t>
    </rPh>
    <rPh sb="5" eb="7">
      <t>ｾｲｿﾞｳ</t>
    </rPh>
    <phoneticPr fontId="7" type="noConversion"/>
  </si>
  <si>
    <t>中</t>
  </si>
  <si>
    <t>開発合計</t>
    <rPh sb="0" eb="2">
      <t>ｶｲﾊﾂ</t>
    </rPh>
    <rPh sb="2" eb="4">
      <t>ｺﾞｳｹｲ</t>
    </rPh>
    <phoneticPr fontId="7" type="noConversion"/>
  </si>
  <si>
    <t>実装工数ｘ10％</t>
    <phoneticPr fontId="7"/>
  </si>
  <si>
    <t>管理合計</t>
    <rPh sb="0" eb="2">
      <t>ｶﾝﾘ</t>
    </rPh>
    <rPh sb="2" eb="4">
      <t>ｺﾞｳｹｲ</t>
    </rPh>
    <phoneticPr fontId="7" type="noConversion"/>
  </si>
  <si>
    <t>総合計</t>
    <rPh sb="0" eb="2">
      <t>ｿｳｺﾞｳ</t>
    </rPh>
    <rPh sb="2" eb="3">
      <t>ｹｲ</t>
    </rPh>
    <phoneticPr fontId="7" type="noConversion"/>
  </si>
  <si>
    <t>人月</t>
    <rPh sb="0" eb="2">
      <t>ﾆﾝｹﾞﾂ</t>
    </rPh>
    <phoneticPr fontId="7" type="noConversion"/>
  </si>
  <si>
    <t>複雑度ついて</t>
    <rPh sb="0" eb="2">
      <t>ﾌｸｻﾞﾂ</t>
    </rPh>
    <rPh sb="2" eb="3">
      <t>ﾄﾞ</t>
    </rPh>
    <phoneticPr fontId="7" type="noConversion"/>
  </si>
  <si>
    <t>　低：単純なデータの表示、登録</t>
    <rPh sb="1" eb="2">
      <t>ﾃｲ</t>
    </rPh>
    <rPh sb="3" eb="5">
      <t>ﾀﾝｼﾞｭﾝ</t>
    </rPh>
    <rPh sb="10" eb="12">
      <t>ﾋｮｳｼﾞ</t>
    </rPh>
    <rPh sb="13" eb="15">
      <t>ﾄｳﾛｸ</t>
    </rPh>
    <phoneticPr fontId="7" type="noConversion"/>
  </si>
  <si>
    <t>　中：低の処理に加え、ダイアログの作成や印刷処理など処理が発生する場合</t>
    <rPh sb="1" eb="2">
      <t>ﾁｭｳ</t>
    </rPh>
    <rPh sb="5" eb="7">
      <t>ｼｮﾘ</t>
    </rPh>
    <rPh sb="8" eb="9">
      <t>ｸﾜ</t>
    </rPh>
    <rPh sb="17" eb="19">
      <t>ｻｸｾｲ</t>
    </rPh>
    <rPh sb="20" eb="22">
      <t>ｲﾝｻﾂ</t>
    </rPh>
    <rPh sb="22" eb="24">
      <t>ｼｮﾘ</t>
    </rPh>
    <rPh sb="26" eb="28">
      <t>ｼｮﾘ</t>
    </rPh>
    <rPh sb="29" eb="31">
      <t>ﾊｯｾｲ</t>
    </rPh>
    <rPh sb="33" eb="35">
      <t>ﾊﾞｱｲ</t>
    </rPh>
    <phoneticPr fontId="7" type="noConversion"/>
  </si>
  <si>
    <t>　高：処理が複雑（履歴が関係するデータを扱う等、JavaScript・Ajax等の処理が利用、他テーブルを参照・更新する）なもの</t>
    <rPh sb="1" eb="2">
      <t>ｺｳ</t>
    </rPh>
    <rPh sb="3" eb="5">
      <t>ｼｮﾘ</t>
    </rPh>
    <rPh sb="6" eb="8">
      <t>ﾌｸｻﾞﾂ</t>
    </rPh>
    <rPh sb="9" eb="11">
      <t>ﾘﾚｷ</t>
    </rPh>
    <rPh sb="12" eb="14">
      <t>ｶﾝｹｲ</t>
    </rPh>
    <rPh sb="20" eb="21">
      <t>ｱﾂｶ</t>
    </rPh>
    <rPh sb="22" eb="23">
      <t>ﾄｳ</t>
    </rPh>
    <rPh sb="39" eb="40">
      <t>ﾄｳ</t>
    </rPh>
    <rPh sb="41" eb="43">
      <t>ｼｮﾘ</t>
    </rPh>
    <rPh sb="44" eb="46">
      <t>ﾘﾖｳ</t>
    </rPh>
    <rPh sb="47" eb="48">
      <t>ﾀ</t>
    </rPh>
    <rPh sb="53" eb="55">
      <t>ｻﾝｼｮｳ</t>
    </rPh>
    <rPh sb="56" eb="58">
      <t>ｺｳｼﾝ</t>
    </rPh>
    <phoneticPr fontId="7" type="noConversion"/>
  </si>
  <si>
    <t>超高：高の処理に加え、対応項目が多岐にわたる場合</t>
    <rPh sb="0" eb="1">
      <t>ﾁｮｳ</t>
    </rPh>
    <rPh sb="3" eb="4">
      <t>ｺｳ</t>
    </rPh>
    <rPh sb="5" eb="7">
      <t>ｼｮﾘ</t>
    </rPh>
    <rPh sb="8" eb="9">
      <t>ｸﾜ</t>
    </rPh>
    <rPh sb="11" eb="13">
      <t>ﾀｲｵｳ</t>
    </rPh>
    <rPh sb="13" eb="15">
      <t>ｺｳﾓｸ</t>
    </rPh>
    <rPh sb="16" eb="18">
      <t>ﾀｷ</t>
    </rPh>
    <rPh sb="22" eb="24">
      <t>ﾊﾞｱｲ</t>
    </rPh>
    <phoneticPr fontId="7" type="noConversion"/>
  </si>
  <si>
    <t>パーセント</t>
    <phoneticPr fontId="7" type="noConversion"/>
  </si>
  <si>
    <t>備考</t>
  </si>
  <si>
    <t>開発</t>
    <rPh sb="0" eb="2">
      <t>ｶｲﾊﾂ</t>
    </rPh>
    <phoneticPr fontId="7" type="noConversion"/>
  </si>
  <si>
    <t>オーバーヘッド管理</t>
    <rPh sb="7" eb="9">
      <t>ｶﾝﾘ</t>
    </rPh>
    <phoneticPr fontId="7" type="noConversion"/>
  </si>
  <si>
    <t>PM</t>
    <phoneticPr fontId="8"/>
  </si>
  <si>
    <t>通訳・翻訳</t>
    <rPh sb="0" eb="2">
      <t>ツウヤク</t>
    </rPh>
    <rPh sb="3" eb="5">
      <t>ホンヤク</t>
    </rPh>
    <phoneticPr fontId="8"/>
  </si>
  <si>
    <t>説明会</t>
    <rPh sb="0" eb="3">
      <t>セツメイカイ</t>
    </rPh>
    <phoneticPr fontId="8"/>
  </si>
  <si>
    <t>開発合計工数ｘ8％</t>
    <phoneticPr fontId="7"/>
  </si>
  <si>
    <t>（工数比率）</t>
  </si>
  <si>
    <t>要件・設計理解</t>
    <rPh sb="0" eb="2">
      <t>ﾖｳｹﾝ</t>
    </rPh>
    <rPh sb="3" eb="5">
      <t>ｾｯｹｲ</t>
    </rPh>
    <rPh sb="5" eb="7">
      <t>ﾘｶｲ</t>
    </rPh>
    <phoneticPr fontId="21" type="noConversion"/>
  </si>
  <si>
    <t>ドメイン実装</t>
    <rPh sb="4" eb="6">
      <t>ｼﾞｯｿｳ</t>
    </rPh>
    <phoneticPr fontId="21" type="noConversion"/>
  </si>
  <si>
    <t>UNIT TEST
UNIT TEST実装･実行</t>
    <rPh sb="19" eb="21">
      <t>ｼﾞｯｿｳ</t>
    </rPh>
    <rPh sb="22" eb="24">
      <t>ｼﾞｯｺｳ</t>
    </rPh>
    <phoneticPr fontId="21" type="noConversion"/>
  </si>
  <si>
    <t>UI実装</t>
    <rPh sb="2" eb="4">
      <t>ｼﾞｯｿｳ</t>
    </rPh>
    <phoneticPr fontId="21" type="noConversion"/>
  </si>
  <si>
    <t>Server実装</t>
    <rPh sb="6" eb="8">
      <t>ｼﾞｯｿｳ</t>
    </rPh>
    <phoneticPr fontId="21" type="noConversion"/>
  </si>
  <si>
    <t>帳票</t>
    <rPh sb="0" eb="2">
      <t>ﾁｮｳﾋｮｳ</t>
    </rPh>
    <phoneticPr fontId="22" type="noConversion"/>
  </si>
  <si>
    <t>コードレビュー</t>
    <phoneticPr fontId="21" type="noConversion"/>
  </si>
  <si>
    <t>製造者テスト</t>
    <rPh sb="0" eb="3">
      <t>ｾｲｿﾞｳｼｬ</t>
    </rPh>
    <phoneticPr fontId="21" type="noConversion"/>
  </si>
  <si>
    <t>単体テスト設計</t>
    <rPh sb="0" eb="2">
      <t>ﾀﾝﾀｲ</t>
    </rPh>
    <rPh sb="5" eb="7">
      <t>ｾｯｹｲ</t>
    </rPh>
    <phoneticPr fontId="21" type="noConversion"/>
  </si>
  <si>
    <t>単体テストレビュー</t>
    <rPh sb="0" eb="2">
      <t>ﾀﾝﾀｲ</t>
    </rPh>
    <phoneticPr fontId="21" type="noConversion"/>
  </si>
  <si>
    <t>単体テスト実行</t>
    <rPh sb="0" eb="2">
      <t>ﾀﾝﾀｲ</t>
    </rPh>
    <rPh sb="5" eb="7">
      <t>ｼﾞｯｺｳ</t>
    </rPh>
    <phoneticPr fontId="21" type="noConversion"/>
  </si>
  <si>
    <t>DEPLOY/納品前検査</t>
    <phoneticPr fontId="21" type="noConversion"/>
  </si>
  <si>
    <t>管理</t>
    <rPh sb="0" eb="2">
      <t>ｶﾝﾘ</t>
    </rPh>
    <phoneticPr fontId="21" type="noConversion"/>
  </si>
  <si>
    <t>開発</t>
    <rPh sb="0" eb="2">
      <t>ｶｲﾊﾂ</t>
    </rPh>
    <phoneticPr fontId="21" type="noConversion"/>
  </si>
  <si>
    <t>PM</t>
    <phoneticPr fontId="21" type="noConversion"/>
  </si>
  <si>
    <t>通訳・翻訳</t>
    <rPh sb="0" eb="2">
      <t>ﾂｳﾔｸ</t>
    </rPh>
    <rPh sb="3" eb="5">
      <t>ﾎﾝﾔｸ</t>
    </rPh>
    <phoneticPr fontId="21" type="noConversion"/>
  </si>
  <si>
    <t>説明会</t>
    <rPh sb="0" eb="3">
      <t>ｾﾂﾒｲｶｲ</t>
    </rPh>
    <phoneticPr fontId="21" type="noConversion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</si>
  <si>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</si>
  <si>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</si>
  <si>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</si>
  <si>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Screen</t>
  </si>
  <si>
    <t>Note</t>
  </si>
  <si>
    <t>Coding time</t>
  </si>
  <si>
    <t>PG</t>
  </si>
  <si>
    <t>メニュー別OCD</t>
  </si>
  <si>
    <t>Assign</t>
  </si>
  <si>
    <t>KSU001</t>
    <phoneticPr fontId="6"/>
  </si>
  <si>
    <t>個人スケジュール修正(職場別)</t>
    <phoneticPr fontId="6"/>
  </si>
  <si>
    <t>KSU002</t>
    <phoneticPr fontId="6"/>
  </si>
  <si>
    <t>個人スケジュール修正(個人別)</t>
    <phoneticPr fontId="6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</si>
  <si>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</si>
  <si>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</si>
  <si>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ドメイン仕様書</t>
    <rPh sb="4" eb="7">
      <t>シヨウショ</t>
    </rPh>
    <phoneticPr fontId="6"/>
  </si>
  <si>
    <t>\\192.168.50.4\share\500_新構想開発\04_設計\40_ドメイン設計\ドメイン仕様書\UK\ワークフロー\Export\</t>
    <phoneticPr fontId="1"/>
  </si>
  <si>
    <t>修正</t>
    <rPh sb="0" eb="2">
      <t>シュウセイ</t>
    </rPh>
    <phoneticPr fontId="1"/>
  </si>
  <si>
    <t>ver2</t>
    <phoneticPr fontId="1"/>
  </si>
  <si>
    <t>\\192.168.50.4\share\500_新構想開発\04_設計\40_ドメイン設計\ドメイン仕様書\UK\ワークフロー\実績確認管理\承認ルート中間データ\</t>
    <phoneticPr fontId="1"/>
  </si>
  <si>
    <t>\\192.168.50.4\share\500_新構想開発\04_設計\40_ドメイン設計\ドメイン仕様書\UK\at_就業\function_就業機能\実績修正\月別修正\会社のフォーマット（スマホ版）</t>
  </si>
  <si>
    <t>新規</t>
    <rPh sb="0" eb="2">
      <t>シンキ</t>
    </rPh>
    <phoneticPr fontId="1"/>
  </si>
  <si>
    <t>RP_会社の月別実績の修正のフォーマット（スマホ版）Repository_ドメイン仕様書.xlsx</t>
    <phoneticPr fontId="1"/>
  </si>
  <si>
    <t>ドメインクラス図</t>
    <rPh sb="7" eb="8">
      <t>ズ</t>
    </rPh>
    <phoneticPr fontId="6"/>
  </si>
  <si>
    <t>UKDesign.ドメインモデル.NittsuSystem.UniversalK.就業.contexts.就業機能.実績修正.月別修正.月別実績の修正フォーマット</t>
    <phoneticPr fontId="1"/>
  </si>
  <si>
    <t>UKDesign.ドメインモデル.NittsuSystem.UniversalK.就業.contexts.就業機能.実績修正.月別修正.月別実績の修正フォーマット.会社のフォーマット（スマホ版）</t>
    <phoneticPr fontId="1"/>
  </si>
  <si>
    <t>ドメイン別OCD</t>
    <rPh sb="4" eb="5">
      <t>ベツ</t>
    </rPh>
    <phoneticPr fontId="6"/>
  </si>
  <si>
    <t>PrimitiveValue定義</t>
    <rPh sb="14" eb="16">
      <t>テイギ</t>
    </rPh>
    <phoneticPr fontId="1"/>
  </si>
  <si>
    <t>\\192.168.50.4\share\500_新構想開発\03_概要設計\01_概要設計書</t>
    <phoneticPr fontId="1"/>
  </si>
  <si>
    <t>PrimitiveValue定義.xlsx　　※PJ共通</t>
    <rPh sb="26" eb="28">
      <t>キョウツウ</t>
    </rPh>
    <phoneticPr fontId="1"/>
  </si>
  <si>
    <t>1. Thêm 1 param</t>
  </si>
  <si>
    <t>DS_指定職場から承認対象者を取得する_ドメイン仕様書.xlsx</t>
  </si>
  <si>
    <t>DomainService: 指定職場から承認対象者を取得する_ドメイン仕様書</t>
  </si>
  <si>
    <t>Pub: 指定職場から承認対象者を取得する</t>
  </si>
  <si>
    <t>IF_指定職場から承認対象者を取得するPublish_ドメイン仕様書.xlsx</t>
  </si>
  <si>
    <t>1. Thêm param xác định root type</t>
  </si>
  <si>
    <t>AR_会社の月別実績の修正のフォーマット（スマホ版）_ドメイン仕様書.xlsx</t>
  </si>
  <si>
    <t>RP-会社の月別実績の修正のフォーマット（スマホ版）Repository</t>
  </si>
  <si>
    <t>&lt;&lt;AggregateRoot&gt;&gt; 月次の初期表示フォーマット</t>
  </si>
  <si>
    <t>&lt;&lt;AggregateRoot&gt;&gt; 会社の月別実績の修正のフォーマット（スマホ版）- NEW</t>
  </si>
  <si>
    <t>&lt;&lt;AggregateRoot&gt;&gt; 月次の初期表示フォーマット - No.5315</t>
  </si>
  <si>
    <t>No.5315</t>
  </si>
  <si>
    <t>4. Selftest = 1</t>
  </si>
  <si>
    <t>&lt;&lt;AggregateRoot&gt;&gt; 会社の月別実績の修正のフォーマット（スマホ版）</t>
  </si>
  <si>
    <t xml:space="preserve">2. Code pub, pub implements, adapter, adapter implements, sử dụng ở service - mỗi mục 0,5, 5 mục  </t>
  </si>
  <si>
    <t>3. Self test - 1,5</t>
  </si>
  <si>
    <t>2. code ở domain service, xác định phạm vi ảnh hưởng, sửa ảnh hưởng - mỗi mục 1, 3 mục = 3</t>
  </si>
  <si>
    <t>3. self test - 1,5</t>
  </si>
  <si>
    <t>1. Tạo aggregateRoot: 1 object - 4 field, 1field = 0,3; 1 contruct = 03</t>
  </si>
  <si>
    <t>2. self test = 0,5</t>
  </si>
  <si>
    <t xml:space="preserve">1. Tạo entity , 4 field - mỗi field = 0,3; </t>
  </si>
  <si>
    <t>2. Tạo class PK cho entity = 0,5</t>
  </si>
  <si>
    <t>3. Tạo 2 hàm toDomain và toEntity, mỗi hàm  = 0,5</t>
  </si>
  <si>
    <t>4. Tạo inteface 5 hàm  = 1,5 (tạo class và xác định output các hàm)</t>
  </si>
  <si>
    <t>6. Selftest = 1,5</t>
  </si>
  <si>
    <t>1. Thêm 1 field = 0.25</t>
  </si>
  <si>
    <t>2. Update cho các hàm khác đang gọi đến có 4 hàm(Trung bình 0,5/hàm + thời gian tìm code 0.5) = 1/hàm</t>
  </si>
  <si>
    <t>3. Xác định và fix ảnh hưởng sau khi thêm field( bao gồm webSerrvice = 1, command = 1, UI truyền lên = 1,5)</t>
  </si>
  <si>
    <t>5. Implement interface ( trung bình khoảng 0,5/hàm + thêm 0,5 đọc tài liệu để xác đinh) có 5 hàm, 1 hàm = 1/hàm</t>
  </si>
  <si>
    <t>A：一覧画面</t>
  </si>
  <si>
    <t>本人確認を一括実行する</t>
  </si>
  <si>
    <t>1. Xác định input, output</t>
  </si>
  <si>
    <t>2. Tạo class DTO , các input đầu vào</t>
  </si>
  <si>
    <t>3. Tạo method cho webService</t>
  </si>
  <si>
    <t>ロック状態をチェックする</t>
  </si>
  <si>
    <t>Căn cứ vào độ phúc tạp của các case để ước lượng</t>
  </si>
  <si>
    <t>1.1.1</t>
  </si>
  <si>
    <t>Unlock mode</t>
  </si>
  <si>
    <t>2. Code logic</t>
  </si>
  <si>
    <t>1.1.2</t>
  </si>
  <si>
    <t>Edỉt mode</t>
  </si>
  <si>
    <t>1. xác định và code xử lý "社員ID（List）と基準日から所属職場IDを取得"</t>
  </si>
  <si>
    <t>2. Xác định và code xử lý "ドメインモデル「日別実績の勤務情報」を取得する"</t>
  </si>
  <si>
    <t>3. Xác định và code xử lý "社員のロック状態を取得する"</t>
  </si>
  <si>
    <t>4.  Xác định và code xử lý "月の実績の状況を取得する"</t>
  </si>
  <si>
    <t>0,5</t>
  </si>
  <si>
    <t>5.  Xác định và code xử lý "Output「月の実績の状況」を元に「ロック状態一覧」をセットする"</t>
  </si>
  <si>
    <t>6.  Xác định và code xử lý  "「List＜所属職場履歴項目＞」のすべての社員処理したかチェック"</t>
  </si>
  <si>
    <t>7. Xác định và code xử lý "過去実績の修正ロック"</t>
  </si>
  <si>
    <t>8.  Xác định và code xử lý "Output「ロック状態」を「ロック状態一覧.過去実績のロック」にセットする"</t>
  </si>
  <si>
    <t>[No.586]月の実績の確認状況を取得する（NEW）</t>
  </si>
  <si>
    <t>取得した「月の実績の確認状況．確認状況」をチェックする</t>
  </si>
  <si>
    <t>1. Code logic</t>
  </si>
  <si>
    <t>Case 「"確認状況 == false　AND　実施可否 == 実施できる」 = false</t>
  </si>
  <si>
    <t>1. code loic</t>
  </si>
  <si>
    <t>Case 「"確認状況 == false　AND　実施可否 == 実施できる」 = true</t>
  </si>
  <si>
    <t>1. Xác định và code xử lý "月の本人確認を登録する"</t>
  </si>
  <si>
    <t>2. Xác định và code xử lý "修正履歴の登録"</t>
  </si>
  <si>
    <t>3. Xác định và code xử lý "ボタントレイを閉じる"</t>
  </si>
  <si>
    <t>本人確認を一括解除する</t>
  </si>
  <si>
    <t>1. Các xử ý được dùng lại từ xử lý  "本人確認を一括実行する" có 6 xử lý mỗi xử lý = 0,25</t>
  </si>
  <si>
    <t>2. Tạo method cho webService</t>
  </si>
  <si>
    <t>3. Xác định message ở case "「確認状況 == true　AND　解除可否 == 解除できる」" = false</t>
  </si>
  <si>
    <t>上司承認を一括実行する</t>
  </si>
  <si>
    <t>2. Code hàm để triển khai 2 thuật toán còn lại "「月の実績の確認状況．確認状況．社員ID」から「対象者リスト」を作成する" và "承認ルートから勤怠項目値を取得する（月別）"</t>
  </si>
  <si>
    <t>3. Kiểm tra logic từ đầu đến cuối</t>
  </si>
  <si>
    <t>上司承認を一括解除する</t>
  </si>
  <si>
    <t>B-月別実績の修正詳細</t>
  </si>
  <si>
    <t>起動する</t>
  </si>
  <si>
    <t>1. Tạo class DTO để truyền dữ liệu map giữ UI và server</t>
  </si>
  <si>
    <t>月別実績を修正する</t>
  </si>
  <si>
    <t>1. "修正した実績を登録する" đã được triển khai có thể sử dụng lại. Nhưng cần kiểm tra DTO input, output để code function convert về data phù hợp với thuật toán "修正した実績を登録する" và self test</t>
  </si>
  <si>
    <t>2. Code method cho webservice</t>
  </si>
  <si>
    <t>終了する</t>
  </si>
  <si>
    <t>1. Xác định output trả về</t>
  </si>
  <si>
    <t>1. Xác định các step, có 3 step</t>
  </si>
  <si>
    <t>表示フォーマット選択を起動する</t>
  </si>
  <si>
    <t>1. Tạo DTO</t>
  </si>
  <si>
    <t>2. Tao AggregateRoot</t>
  </si>
  <si>
    <t>3. Tạo entity, PK</t>
  </si>
  <si>
    <t>4. Tạo repository để lấy dữ liệu</t>
  </si>
  <si>
    <t>5. Tạo finder</t>
  </si>
  <si>
    <t>6. Tạo web service</t>
  </si>
  <si>
    <t>表示フォーマットを選択する</t>
  </si>
  <si>
    <t>1. Xác định thao tác, xử lý</t>
  </si>
  <si>
    <t>Screen name</t>
  </si>
  <si>
    <t>Jobs</t>
  </si>
  <si>
    <t>Screen Image</t>
  </si>
  <si>
    <t>KMWS03_月別実績の修正</t>
  </si>
  <si>
    <t>B</t>
  </si>
  <si>
    <t>月別実績の修正</t>
  </si>
  <si>
    <t>xhtml - html/binding/control</t>
  </si>
  <si>
    <t>10 items</t>
  </si>
  <si>
    <t>CSS</t>
    <phoneticPr fontId="3"/>
  </si>
  <si>
    <t>MVVM (dựng model, useCase, services)</t>
  </si>
  <si>
    <t>validate 5 items</t>
  </si>
  <si>
    <t>項目制御</t>
  </si>
  <si>
    <t>Điều kiện hiển thị: có 6 items liên quan giá trị ※, 2 item liên quan tới giá trị x,  3 item có init value</t>
  </si>
  <si>
    <t>処理概要</t>
  </si>
  <si>
    <t>UI処理</t>
  </si>
  <si>
    <t xml:space="preserve">- Nhận dữ liệu từ màn A và tạo class DTO mapping, convert data để cập nhật vào 8 items từ data truyền lên bởi xử lý khởi động màn hình
- Format hiển thị tiền tệ, thời gian
</t>
  </si>
  <si>
    <t>Xác định, tạo class và convert data cho PrimativeValue</t>
  </si>
  <si>
    <t xml:space="preserve">-Tổng hợp, convert dữ liệu từ các item để thực hiện gọi thuật toán "修正した実績を登録する".
 - Hiển thị dialog khi đăng ký thành công (Msg_15) hoặc có lỗi (Msg_2290,Msg_2291,Msg_2292,Msg_2293).
- Quay lại màn A khi đăng ký thành công.
</t>
  </si>
  <si>
    <t>5 items</t>
  </si>
  <si>
    <t>Có item C2_1 liên quan giá trị ※</t>
  </si>
  <si>
    <t>Nhận dữ liệu selected format từ màn A và tổng hợp, convert dữ liệu để thực hiện gọi  thuật toán "表示フォーマット選択を起動する" để lấy danh sách format mobile theo công ty login</t>
  </si>
  <si>
    <t>Tạo class DTO và convert dữ liệu trả về từ thuật toán "表示フォーマット選択を起動する" để mapping vào item hiển thị danh sách format và select vào format đang  sử dụng ở màn A.</t>
  </si>
  <si>
    <t>Xử lý search format hiển thị theo コード/名称(item C1_1) và self test</t>
  </si>
  <si>
    <t>Convert data của format đang được select trong danh sách format để truyền sang màn A và quay lại màn A</t>
  </si>
  <si>
    <t>C：表示フォーマットの選択</t>
  </si>
  <si>
    <t>項目定義 và 項目制御</t>
  </si>
  <si>
    <t>項目移送</t>
  </si>
  <si>
    <t>Có 3 thao tác xử lý</t>
  </si>
  <si>
    <t>Xác đinh logic, binding dữ liệu</t>
  </si>
  <si>
    <t>Tối ưu hóa response 2 màn B và C</t>
  </si>
  <si>
    <t>KDW004_日別実績の確認</t>
  </si>
  <si>
    <t>2. Code, xác định phạm vi ảnh hưởng</t>
  </si>
  <si>
    <t>Tổng</t>
  </si>
  <si>
    <t xml:space="preserve">Tổng </t>
  </si>
  <si>
    <t>EAアルゴリズム</t>
    <phoneticPr fontId="6"/>
  </si>
  <si>
    <t>ユースケース</t>
    <phoneticPr fontId="1"/>
  </si>
  <si>
    <t>アルゴリズム</t>
    <phoneticPr fontId="1"/>
  </si>
  <si>
    <t>起動する</t>
    <phoneticPr fontId="1"/>
  </si>
  <si>
    <t>-</t>
    <phoneticPr fontId="1"/>
  </si>
  <si>
    <t>表示フォーマットを選択する</t>
    <phoneticPr fontId="1"/>
  </si>
  <si>
    <t>本人確認を一括実行する</t>
    <phoneticPr fontId="1"/>
  </si>
  <si>
    <t>UKDesign.UniversalK.就業.KMW_月別実績.KMWS03_月別実績の修正.A：一覧画面.ユースケース.本人確認を一括実行する.本人確認を一括実行する</t>
  </si>
  <si>
    <t>UKDesign.UniversalK.就業.KMW_月別実績.KMWS03_月別実績の修正.A：一覧画面.アルゴリズム.本人確認を一括実行する.本人確認を一括実行する</t>
    <phoneticPr fontId="1"/>
  </si>
  <si>
    <t>本人確認を一括解除する</t>
    <phoneticPr fontId="1"/>
  </si>
  <si>
    <t>UKDesign.UniversalK.就業.KMW_月別実績.KMWS03_月別実績の修正.A：一覧画面.ユースケース.本人確認を一括解除する.本人確認を一括解除する</t>
  </si>
  <si>
    <t>UKDesign.UniversalK.就業.KMW_月別実績.KMWS03_月別実績の修正.A：一覧画面.アルゴリズム.本人確認を一括解除する.本人確認を一括解除する</t>
    <phoneticPr fontId="1"/>
  </si>
  <si>
    <t>上司承認を一括実行する</t>
    <phoneticPr fontId="1"/>
  </si>
  <si>
    <t>UKDesign.UniversalK.就業.KMW_月別実績.KMWS03_月別実績の修正.A：一覧画面.ユースケース.上司承認を一括実行する.上司承認を一括実行する</t>
  </si>
  <si>
    <t>UKDesign.UniversalK.就業.KMW_月別実績.KMWS03_月別実績の修正.A：一覧画面.アルゴリズム.上司承認を一括実行する.上司承認を一括実行する</t>
    <phoneticPr fontId="1"/>
  </si>
  <si>
    <t>上司承認を一括解除する</t>
    <phoneticPr fontId="1"/>
  </si>
  <si>
    <t>UKDesign.UniversalK.就業.KMW_月別実績.KMWS03_月別実績の修正.A：一覧画面.ユースケース.上司承認を一括解除する.上司承認を一括解除する</t>
  </si>
  <si>
    <t>UKDesign.UniversalK.就業.KMW_月別実績.KMWS03_月別実績の修正.A：一覧画面.アルゴリズム.上司承認を一括解除する.上司承認を一括解除する</t>
    <phoneticPr fontId="1"/>
  </si>
  <si>
    <t>B：月別実績の修正詳細</t>
    <phoneticPr fontId="1"/>
  </si>
  <si>
    <t>UKDesign.UniversalK.就業.KMW_月別実績.KMWS03_月別実績の修正.B：月別実績の修正詳細.ユースケース.起動する.起動する</t>
    <phoneticPr fontId="1"/>
  </si>
  <si>
    <t>月別実績を修正する</t>
    <phoneticPr fontId="1"/>
  </si>
  <si>
    <t>UKDesign.UniversalK.就業.KMW_月別実績.KMWS03_月別実績の修正.B：月別実績の修正詳細.ユースケース.月別実績を修正する.月別実績を修正する</t>
  </si>
  <si>
    <t>終了する</t>
    <phoneticPr fontId="1"/>
  </si>
  <si>
    <t>UKDesign.UniversalK.就業.KMW_月別実績.KMWS03_月別実績の修正.B：月別実績の修正詳細.ユースケース.終了する.終了する</t>
  </si>
  <si>
    <t>C：表示フォーマットの選択</t>
    <phoneticPr fontId="1"/>
  </si>
  <si>
    <t>UKDesign.UniversalK.就業.KMW_月別実績.KMWS03_月別実績の修正.C：表示フォーマットの選択.ユースケース.起動する.起動する</t>
  </si>
  <si>
    <t>表示フォーマット選択を起動する</t>
    <phoneticPr fontId="1"/>
  </si>
  <si>
    <t>UKDesign.UniversalK.就業.KMW_月別実績.KMWS03_月別実績の修正.C：表示フォーマットの選択.アルゴリズム.表示フォーマット選択を起動する.表示フォーマット選択を起動する</t>
    <phoneticPr fontId="1"/>
  </si>
  <si>
    <t>UKDesign.UniversalK.就業.KMW_月別実績.KMWS03_月別実績の修正.C：表示フォーマットの選択.ユースケース.表示フォーマットを選択する.表示フォーマットを選択する</t>
    <phoneticPr fontId="1"/>
  </si>
  <si>
    <t>UKDesign.UniversalK.就業.KMW_月別実績.KMWS03_月別実績の修正.C：表示フォーマットの選択.ユースケース.終了する.終了する</t>
    <phoneticPr fontId="1"/>
  </si>
  <si>
    <t>ログイン社員の承認対象者の取得</t>
    <phoneticPr fontId="1"/>
  </si>
  <si>
    <t>UKDesign.UniversalK.就業.KDW_日別実績.KDW004_日別実績の確認.A：1ヵ月の実績承認状況.アルゴリズム（NEW）.承認対象者の取得.ログイン社員の承認対象者の取得.ログイン社員の承認対象者の取得</t>
    <phoneticPr fontId="10"/>
  </si>
  <si>
    <t>No.5294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</si>
</sst>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JPY]\ #,##0.0"/>
  </numFmts>
  <fonts count="42">
    <font>
      <sz val="10"/>
      <color theme="1"/>
      <name val="Meiryo UI"/>
      <family val="2"/>
      <charset val="128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6"/>
      <name val="Meiryo UI"/>
      <family val="2"/>
      <charset val="128"/>
    </font>
    <font>
      <u/>
      <sz val="10"/>
      <color theme="10"/>
      <name val="Meiryo UI"/>
      <family val="2"/>
      <charset val="128"/>
    </font>
    <font>
      <sz val="10"/>
      <color theme="0"/>
      <name val="Meiryo UI"/>
      <family val="3"/>
      <charset val="128"/>
    </font>
    <font>
      <sz val="10"/>
      <color theme="1"/>
      <name val="Meiryo UI"/>
      <family val="2"/>
      <charset val="128"/>
    </font>
    <font>
      <sz val="9"/>
      <color indexed="81"/>
      <name val="Tahoma"/>
      <family val="2"/>
    </font>
    <font>
      <sz val="9"/>
      <color theme="1"/>
      <name val="メイリオ"/>
      <family val="3"/>
      <charset val="128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9"/>
      <color indexed="81"/>
      <name val="Tahoma"/>
      <family val="2"/>
    </font>
    <font>
      <sz val="6"/>
      <name val="Arial"/>
      <family val="2"/>
      <charset val="128"/>
      <scheme val="minor"/>
    </font>
    <font>
      <sz val="8"/>
      <name val="Arial"/>
      <family val="2"/>
      <charset val="128"/>
      <scheme val="minor"/>
    </font>
    <font>
      <u/>
      <sz val="11"/>
      <color theme="10"/>
      <name val="Arial"/>
      <family val="2"/>
      <scheme val="minor"/>
    </font>
    <font>
      <u/>
      <sz val="11"/>
      <color theme="10"/>
      <name val="Arial"/>
      <family val="2"/>
      <charset val="128"/>
      <scheme val="minor"/>
    </font>
    <font>
      <b/>
      <sz val="11"/>
      <color theme="1"/>
      <name val="Arial"/>
      <family val="2"/>
      <charset val="128"/>
      <scheme val="minor"/>
    </font>
    <font>
      <b/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Arial"/>
      <family val="2"/>
      <scheme val="minor"/>
    </font>
    <font>
      <sz val="9"/>
      <color theme="1"/>
      <name val="Meiryo UI"/>
      <family val="3"/>
      <charset val="128"/>
    </font>
    <font>
      <i/>
      <sz val="11"/>
      <color theme="1"/>
      <name val="Meiryo UI"/>
      <family val="3"/>
      <charset val="128"/>
    </font>
    <font>
      <i/>
      <sz val="11"/>
      <color theme="1"/>
      <name val="Arial"/>
      <family val="2"/>
      <scheme val="minor"/>
    </font>
    <font>
      <sz val="11"/>
      <name val="Meiryo UI"/>
      <family val="3"/>
      <charset val="128"/>
    </font>
    <font>
      <i/>
      <sz val="9"/>
      <color theme="1"/>
      <name val="Meiryo UI"/>
      <family val="3"/>
      <charset val="128"/>
    </font>
    <font>
      <b/>
      <sz val="11"/>
      <color theme="1"/>
      <name val="Arial"/>
      <family val="2"/>
      <scheme val="minor"/>
    </font>
    <font>
      <b/>
      <sz val="9"/>
      <name val="Meiryo UI"/>
      <family val="3"/>
      <charset val="128"/>
    </font>
    <font>
      <b/>
      <sz val="9"/>
      <color theme="1"/>
      <name val="Arial"/>
      <family val="2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rgb="FF000000"/>
      <name val="Calibri"/>
      <family val="2"/>
    </font>
    <font>
      <b/>
      <sz val="9"/>
      <color theme="1"/>
      <name val="Arial"/>
      <family val="2"/>
      <scheme val="minor"/>
    </font>
    <font>
      <sz val="11"/>
      <color theme="1"/>
      <name val="メイリオ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>
      <alignment vertical="center"/>
    </xf>
    <xf numFmtId="165" fontId="12" fillId="0" borderId="0"/>
    <xf numFmtId="0" fontId="15" fillId="0" borderId="0">
      <alignment vertical="center"/>
    </xf>
    <xf numFmtId="165" fontId="16" fillId="0" borderId="0"/>
    <xf numFmtId="0" fontId="17" fillId="0" borderId="0"/>
    <xf numFmtId="165" fontId="16" fillId="0" borderId="0"/>
    <xf numFmtId="165" fontId="16" fillId="0" borderId="0"/>
    <xf numFmtId="0" fontId="16" fillId="0" borderId="0"/>
    <xf numFmtId="9" fontId="9" fillId="0" borderId="0" applyFont="0" applyFill="0" applyBorder="0" applyAlignment="0" applyProtection="0">
      <alignment vertical="center"/>
    </xf>
    <xf numFmtId="0" fontId="5" fillId="0" borderId="0"/>
    <xf numFmtId="0" fontId="23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4" fillId="0" borderId="0"/>
    <xf numFmtId="0" fontId="24" fillId="0" borderId="0" applyNumberFormat="0" applyFill="0" applyBorder="0" applyAlignment="0" applyProtection="0">
      <alignment vertical="center"/>
    </xf>
    <xf numFmtId="0" fontId="4" fillId="0" borderId="0"/>
    <xf numFmtId="0" fontId="3" fillId="0" borderId="0"/>
    <xf numFmtId="0" fontId="1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/>
    <xf numFmtId="0" fontId="24" fillId="0" borderId="0" applyNumberFormat="0" applyFill="0" applyBorder="0" applyAlignment="0" applyProtection="0">
      <alignment vertical="center"/>
    </xf>
  </cellStyleXfs>
  <cellXfs count="289">
    <xf numFmtId="0" fontId="0" fillId="0" borderId="0" xfId="0">
      <alignment vertical="center"/>
    </xf>
    <xf numFmtId="0" fontId="13" fillId="2" borderId="0" xfId="1" applyNumberFormat="1" applyFont="1" applyFill="1" applyAlignment="1">
      <alignment horizontal="left" vertical="center"/>
    </xf>
    <xf numFmtId="0" fontId="13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wrapText="1"/>
    </xf>
    <xf numFmtId="0" fontId="13" fillId="2" borderId="0" xfId="1" applyNumberFormat="1" applyFont="1" applyFill="1" applyAlignment="1">
      <alignment wrapText="1"/>
    </xf>
    <xf numFmtId="0" fontId="13" fillId="0" borderId="13" xfId="2" applyFont="1" applyBorder="1" applyAlignment="1">
      <alignment horizontal="center" vertical="center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16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4" borderId="16" xfId="2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horizontal="right" wrapText="1"/>
    </xf>
    <xf numFmtId="0" fontId="13" fillId="5" borderId="11" xfId="1" applyNumberFormat="1" applyFont="1" applyFill="1" applyBorder="1" applyAlignment="1">
      <alignment horizontal="right" wrapText="1"/>
    </xf>
    <xf numFmtId="0" fontId="13" fillId="5" borderId="21" xfId="1" applyNumberFormat="1" applyFont="1" applyFill="1" applyBorder="1" applyAlignment="1">
      <alignment horizontal="center" wrapText="1"/>
    </xf>
    <xf numFmtId="0" fontId="11" fillId="0" borderId="0" xfId="3" applyNumberFormat="1" applyFont="1" applyAlignment="1">
      <alignment horizontal="left" vertical="center"/>
    </xf>
    <xf numFmtId="0" fontId="13" fillId="0" borderId="22" xfId="1" applyNumberFormat="1" applyFont="1" applyBorder="1" applyAlignment="1">
      <alignment wrapText="1"/>
    </xf>
    <xf numFmtId="0" fontId="13" fillId="2" borderId="22" xfId="1" applyNumberFormat="1" applyFont="1" applyFill="1" applyBorder="1" applyAlignment="1">
      <alignment wrapText="1"/>
    </xf>
    <xf numFmtId="0" fontId="18" fillId="0" borderId="1" xfId="4" applyFont="1" applyBorder="1" applyAlignment="1">
      <alignment horizontal="left" vertical="center"/>
    </xf>
    <xf numFmtId="0" fontId="18" fillId="0" borderId="1" xfId="5" applyNumberFormat="1" applyFont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wrapText="1"/>
    </xf>
    <xf numFmtId="0" fontId="13" fillId="0" borderId="1" xfId="6" applyNumberFormat="1" applyFont="1" applyBorder="1" applyAlignment="1">
      <alignment horizontal="center" vertical="center" wrapText="1"/>
    </xf>
    <xf numFmtId="0" fontId="13" fillId="5" borderId="1" xfId="1" applyNumberFormat="1" applyFont="1" applyFill="1" applyBorder="1" applyAlignment="1">
      <alignment horizontal="center" wrapText="1"/>
    </xf>
    <xf numFmtId="0" fontId="13" fillId="0" borderId="7" xfId="6" applyNumberFormat="1" applyFont="1" applyBorder="1" applyAlignment="1">
      <alignment horizontal="center" vertical="center" wrapText="1"/>
    </xf>
    <xf numFmtId="0" fontId="13" fillId="0" borderId="7" xfId="6" applyNumberFormat="1" applyFont="1" applyBorder="1" applyAlignment="1">
      <alignment horizontal="center" vertical="center"/>
    </xf>
    <xf numFmtId="0" fontId="13" fillId="5" borderId="1" xfId="6" applyNumberFormat="1" applyFont="1" applyFill="1" applyBorder="1" applyAlignment="1">
      <alignment horizontal="center" vertical="center" wrapText="1"/>
    </xf>
    <xf numFmtId="164" fontId="13" fillId="0" borderId="23" xfId="6" applyNumberFormat="1" applyFont="1" applyBorder="1" applyAlignment="1">
      <alignment horizontal="center" vertical="center" wrapText="1"/>
    </xf>
    <xf numFmtId="164" fontId="13" fillId="5" borderId="23" xfId="7" applyNumberFormat="1" applyFont="1" applyFill="1" applyBorder="1" applyAlignment="1">
      <alignment horizontal="center" vertical="center" wrapText="1"/>
    </xf>
    <xf numFmtId="164" fontId="13" fillId="5" borderId="23" xfId="6" applyNumberFormat="1" applyFont="1" applyFill="1" applyBorder="1" applyAlignment="1">
      <alignment horizontal="center" vertical="center" wrapText="1"/>
    </xf>
    <xf numFmtId="164" fontId="13" fillId="5" borderId="24" xfId="6" applyNumberFormat="1" applyFont="1" applyFill="1" applyBorder="1" applyAlignment="1">
      <alignment horizontal="center" vertical="center" wrapText="1"/>
    </xf>
    <xf numFmtId="0" fontId="13" fillId="0" borderId="24" xfId="6" applyNumberFormat="1" applyFont="1" applyBorder="1" applyAlignment="1">
      <alignment horizontal="center" vertical="center" wrapText="1"/>
    </xf>
    <xf numFmtId="164" fontId="13" fillId="5" borderId="1" xfId="6" applyNumberFormat="1" applyFont="1" applyFill="1" applyBorder="1" applyAlignment="1">
      <alignment horizontal="center" vertical="center" wrapText="1"/>
    </xf>
    <xf numFmtId="164" fontId="13" fillId="5" borderId="25" xfId="1" applyNumberFormat="1" applyFont="1" applyFill="1" applyBorder="1" applyAlignment="1">
      <alignment horizontal="center" wrapText="1"/>
    </xf>
    <xf numFmtId="0" fontId="13" fillId="0" borderId="1" xfId="1" applyNumberFormat="1" applyFont="1" applyBorder="1" applyAlignment="1">
      <alignment wrapText="1"/>
    </xf>
    <xf numFmtId="0" fontId="13" fillId="2" borderId="1" xfId="1" applyNumberFormat="1" applyFont="1" applyFill="1" applyBorder="1" applyAlignment="1">
      <alignment wrapText="1"/>
    </xf>
    <xf numFmtId="164" fontId="13" fillId="0" borderId="1" xfId="6" applyNumberFormat="1" applyFont="1" applyBorder="1" applyAlignment="1">
      <alignment horizontal="center" vertical="center" wrapText="1"/>
    </xf>
    <xf numFmtId="0" fontId="13" fillId="5" borderId="26" xfId="1" applyNumberFormat="1" applyFont="1" applyFill="1" applyBorder="1" applyAlignment="1">
      <alignment wrapText="1"/>
    </xf>
    <xf numFmtId="0" fontId="13" fillId="5" borderId="18" xfId="1" applyNumberFormat="1" applyFont="1" applyFill="1" applyBorder="1" applyAlignment="1">
      <alignment wrapText="1"/>
    </xf>
    <xf numFmtId="0" fontId="13" fillId="5" borderId="27" xfId="1" applyNumberFormat="1" applyFont="1" applyFill="1" applyBorder="1" applyAlignment="1">
      <alignment wrapText="1"/>
    </xf>
    <xf numFmtId="164" fontId="13" fillId="5" borderId="27" xfId="1" applyNumberFormat="1" applyFont="1" applyFill="1" applyBorder="1" applyAlignment="1">
      <alignment horizontal="center" wrapText="1"/>
    </xf>
    <xf numFmtId="164" fontId="13" fillId="5" borderId="28" xfId="1" applyNumberFormat="1" applyFont="1" applyFill="1" applyBorder="1" applyAlignment="1">
      <alignment horizontal="center" wrapText="1"/>
    </xf>
    <xf numFmtId="0" fontId="13" fillId="0" borderId="12" xfId="2" applyFont="1" applyBorder="1" applyAlignment="1">
      <alignment horizontal="left" vertical="center" wrapText="1"/>
    </xf>
    <xf numFmtId="164" fontId="13" fillId="5" borderId="21" xfId="1" applyNumberFormat="1" applyFont="1" applyFill="1" applyBorder="1" applyAlignment="1">
      <alignment horizontal="center" wrapText="1"/>
    </xf>
    <xf numFmtId="0" fontId="13" fillId="5" borderId="29" xfId="1" applyNumberFormat="1" applyFont="1" applyFill="1" applyBorder="1" applyAlignment="1">
      <alignment wrapText="1"/>
    </xf>
    <xf numFmtId="0" fontId="13" fillId="5" borderId="30" xfId="1" applyNumberFormat="1" applyFont="1" applyFill="1" applyBorder="1" applyAlignment="1">
      <alignment wrapText="1"/>
    </xf>
    <xf numFmtId="0" fontId="13" fillId="5" borderId="31" xfId="1" applyNumberFormat="1" applyFont="1" applyFill="1" applyBorder="1" applyAlignment="1">
      <alignment wrapText="1"/>
    </xf>
    <xf numFmtId="0" fontId="13" fillId="5" borderId="32" xfId="1" applyNumberFormat="1" applyFont="1" applyFill="1" applyBorder="1" applyAlignment="1">
      <alignment horizontal="center" wrapText="1"/>
    </xf>
    <xf numFmtId="164" fontId="13" fillId="5" borderId="33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0" fontId="14" fillId="2" borderId="0" xfId="1" applyNumberFormat="1" applyFont="1" applyFill="1" applyAlignment="1">
      <alignment horizontal="center" wrapText="1"/>
    </xf>
    <xf numFmtId="0" fontId="19" fillId="2" borderId="0" xfId="1" applyNumberFormat="1" applyFont="1" applyFill="1" applyAlignment="1">
      <alignment horizontal="left" vertical="center"/>
    </xf>
    <xf numFmtId="0" fontId="14" fillId="2" borderId="0" xfId="1" applyNumberFormat="1" applyFont="1" applyFill="1" applyAlignment="1">
      <alignment horizontal="left" vertical="center"/>
    </xf>
    <xf numFmtId="0" fontId="19" fillId="2" borderId="0" xfId="1" applyNumberFormat="1" applyFont="1" applyFill="1" applyAlignment="1">
      <alignment horizontal="left" vertical="center" wrapText="1"/>
    </xf>
    <xf numFmtId="165" fontId="19" fillId="2" borderId="0" xfId="1" applyFont="1" applyFill="1" applyAlignment="1">
      <alignment horizontal="left" vertical="center"/>
    </xf>
    <xf numFmtId="165" fontId="19" fillId="2" borderId="0" xfId="1" applyFont="1" applyFill="1" applyAlignment="1">
      <alignment horizontal="left" vertical="center" wrapText="1"/>
    </xf>
    <xf numFmtId="165" fontId="14" fillId="2" borderId="0" xfId="1" applyFont="1" applyFill="1" applyAlignment="1">
      <alignment wrapText="1"/>
    </xf>
    <xf numFmtId="165" fontId="19" fillId="3" borderId="1" xfId="1" applyFont="1" applyFill="1" applyBorder="1" applyAlignment="1">
      <alignment horizontal="center" vertical="center" wrapText="1"/>
    </xf>
    <xf numFmtId="165" fontId="14" fillId="2" borderId="0" xfId="1" applyFont="1" applyFill="1" applyAlignment="1">
      <alignment horizontal="center" wrapText="1"/>
    </xf>
    <xf numFmtId="9" fontId="19" fillId="4" borderId="5" xfId="8" applyFont="1" applyFill="1" applyBorder="1" applyAlignment="1">
      <alignment horizontal="right" vertical="center" wrapText="1"/>
    </xf>
    <xf numFmtId="9" fontId="14" fillId="2" borderId="1" xfId="8" applyFont="1" applyFill="1" applyBorder="1" applyAlignment="1">
      <alignment wrapText="1"/>
    </xf>
    <xf numFmtId="0" fontId="13" fillId="0" borderId="16" xfId="2" applyFont="1" applyBorder="1" applyAlignment="1">
      <alignment horizontal="left" wrapText="1" indent="1"/>
    </xf>
    <xf numFmtId="0" fontId="13" fillId="0" borderId="35" xfId="2" applyFont="1" applyBorder="1" applyAlignment="1">
      <alignment horizontal="left" vertical="center" wrapText="1"/>
    </xf>
    <xf numFmtId="0" fontId="13" fillId="0" borderId="2" xfId="2" applyFont="1" applyBorder="1" applyAlignment="1">
      <alignment horizontal="left" vertical="center" wrapText="1"/>
    </xf>
    <xf numFmtId="0" fontId="13" fillId="0" borderId="35" xfId="2" applyFont="1" applyBorder="1" applyAlignment="1">
      <alignment horizontal="left" wrapText="1" indent="1"/>
    </xf>
    <xf numFmtId="0" fontId="13" fillId="0" borderId="1" xfId="2" applyFont="1" applyBorder="1" applyAlignment="1">
      <alignment horizontal="left" wrapText="1" indent="1"/>
    </xf>
    <xf numFmtId="0" fontId="13" fillId="5" borderId="6" xfId="1" applyNumberFormat="1" applyFont="1" applyFill="1" applyBorder="1" applyAlignment="1">
      <alignment horizontal="center" wrapText="1"/>
    </xf>
    <xf numFmtId="164" fontId="13" fillId="5" borderId="6" xfId="1" applyNumberFormat="1" applyFont="1" applyFill="1" applyBorder="1" applyAlignment="1">
      <alignment horizontal="center" wrapText="1"/>
    </xf>
    <xf numFmtId="0" fontId="13" fillId="5" borderId="37" xfId="1" applyNumberFormat="1" applyFont="1" applyFill="1" applyBorder="1" applyAlignment="1">
      <alignment wrapText="1"/>
    </xf>
    <xf numFmtId="0" fontId="13" fillId="5" borderId="1" xfId="1" applyNumberFormat="1" applyFont="1" applyFill="1" applyBorder="1" applyAlignment="1">
      <alignment wrapText="1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0" fontId="7" fillId="0" borderId="0" xfId="20">
      <alignment vertical="center"/>
    </xf>
    <xf numFmtId="0" fontId="1" fillId="0" borderId="0" xfId="22"/>
    <xf numFmtId="0" fontId="27" fillId="2" borderId="6" xfId="22" applyFont="1" applyFill="1" applyBorder="1" applyAlignment="1">
      <alignment horizontal="right" vertical="center"/>
    </xf>
    <xf numFmtId="0" fontId="27" fillId="8" borderId="4" xfId="22" applyFont="1" applyFill="1" applyBorder="1" applyAlignment="1">
      <alignment vertical="center"/>
    </xf>
    <xf numFmtId="0" fontId="27" fillId="8" borderId="1" xfId="22" applyFont="1" applyFill="1" applyBorder="1" applyAlignment="1">
      <alignment vertical="center"/>
    </xf>
    <xf numFmtId="0" fontId="1" fillId="8" borderId="1" xfId="22" applyFill="1" applyBorder="1"/>
    <xf numFmtId="0" fontId="28" fillId="0" borderId="1" xfId="22" applyFont="1" applyBorder="1" applyAlignment="1">
      <alignment vertical="top" wrapText="1"/>
    </xf>
    <xf numFmtId="0" fontId="29" fillId="0" borderId="1" xfId="22" applyFont="1" applyBorder="1" applyAlignment="1">
      <alignment horizontal="right" vertical="center"/>
    </xf>
    <xf numFmtId="0" fontId="1" fillId="2" borderId="6" xfId="22" applyFill="1" applyBorder="1" applyAlignment="1">
      <alignment vertical="top"/>
    </xf>
    <xf numFmtId="0" fontId="1" fillId="2" borderId="8" xfId="22" applyFill="1" applyBorder="1" applyAlignment="1">
      <alignment vertical="top"/>
    </xf>
    <xf numFmtId="0" fontId="27" fillId="0" borderId="6" xfId="22" applyFont="1" applyBorder="1" applyAlignment="1">
      <alignment horizontal="right" vertical="center"/>
    </xf>
    <xf numFmtId="0" fontId="24" fillId="2" borderId="6" xfId="23" applyFill="1" applyBorder="1" applyAlignment="1">
      <alignment horizontal="right" vertical="center"/>
    </xf>
    <xf numFmtId="0" fontId="30" fillId="2" borderId="6" xfId="22" applyFont="1" applyFill="1" applyBorder="1" applyAlignment="1">
      <alignment horizontal="right" vertical="center"/>
    </xf>
    <xf numFmtId="0" fontId="28" fillId="0" borderId="6" xfId="22" applyFont="1" applyBorder="1" applyAlignment="1">
      <alignment vertical="top" wrapText="1"/>
    </xf>
    <xf numFmtId="0" fontId="29" fillId="0" borderId="6" xfId="22" applyFont="1" applyBorder="1" applyAlignment="1">
      <alignment horizontal="right" vertical="center"/>
    </xf>
    <xf numFmtId="0" fontId="28" fillId="2" borderId="6" xfId="22" applyFont="1" applyFill="1" applyBorder="1" applyAlignment="1">
      <alignment vertical="top"/>
    </xf>
    <xf numFmtId="0" fontId="28" fillId="2" borderId="8" xfId="22" applyFont="1" applyFill="1" applyBorder="1" applyAlignment="1">
      <alignment vertical="top"/>
    </xf>
    <xf numFmtId="0" fontId="27" fillId="11" borderId="39" xfId="0" applyFont="1" applyFill="1" applyBorder="1">
      <alignment vertical="center"/>
    </xf>
    <xf numFmtId="0" fontId="27" fillId="11" borderId="1" xfId="0" applyFont="1" applyFill="1" applyBorder="1">
      <alignment vertical="center"/>
    </xf>
    <xf numFmtId="0" fontId="27" fillId="10" borderId="1" xfId="0" applyFont="1" applyFill="1" applyBorder="1">
      <alignment vertical="center"/>
    </xf>
    <xf numFmtId="0" fontId="27" fillId="0" borderId="1" xfId="0" applyFont="1" applyBorder="1">
      <alignment vertical="center"/>
    </xf>
    <xf numFmtId="0" fontId="27" fillId="12" borderId="1" xfId="0" applyFont="1" applyFill="1" applyBorder="1">
      <alignment vertical="center"/>
    </xf>
    <xf numFmtId="0" fontId="24" fillId="0" borderId="1" xfId="14" applyFill="1" applyBorder="1">
      <alignment vertical="center"/>
    </xf>
    <xf numFmtId="0" fontId="28" fillId="0" borderId="5" xfId="22" applyFont="1" applyBorder="1" applyAlignment="1">
      <alignment vertical="top" wrapText="1"/>
    </xf>
    <xf numFmtId="0" fontId="29" fillId="0" borderId="5" xfId="22" applyFont="1" applyBorder="1" applyAlignment="1">
      <alignment horizontal="right" vertical="center"/>
    </xf>
    <xf numFmtId="0" fontId="27" fillId="2" borderId="1" xfId="22" applyFont="1" applyFill="1" applyBorder="1" applyAlignment="1">
      <alignment horizontal="right" vertical="center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165" fontId="14" fillId="2" borderId="2" xfId="1" applyFont="1" applyFill="1" applyBorder="1" applyAlignment="1">
      <alignment horizontal="left" wrapText="1"/>
    </xf>
    <xf numFmtId="165" fontId="14" fillId="2" borderId="3" xfId="1" applyFont="1" applyFill="1" applyBorder="1" applyAlignment="1">
      <alignment horizontal="left" wrapText="1"/>
    </xf>
    <xf numFmtId="165" fontId="14" fillId="2" borderId="4" xfId="1" applyFont="1" applyFill="1" applyBorder="1" applyAlignment="1">
      <alignment horizontal="left" wrapText="1"/>
    </xf>
    <xf numFmtId="165" fontId="19" fillId="3" borderId="2" xfId="1" applyFont="1" applyFill="1" applyBorder="1" applyAlignment="1">
      <alignment horizontal="center" vertical="center" wrapText="1"/>
    </xf>
    <xf numFmtId="165" fontId="19" fillId="3" borderId="4" xfId="1" applyFont="1" applyFill="1" applyBorder="1" applyAlignment="1">
      <alignment horizontal="center" vertical="center" wrapText="1"/>
    </xf>
    <xf numFmtId="165" fontId="19" fillId="3" borderId="3" xfId="1" applyFont="1" applyFill="1" applyBorder="1" applyAlignment="1">
      <alignment horizontal="center" vertical="center" wrapText="1"/>
    </xf>
    <xf numFmtId="165" fontId="19" fillId="4" borderId="2" xfId="1" applyFont="1" applyFill="1" applyBorder="1" applyAlignment="1">
      <alignment horizontal="left" vertical="center" wrapText="1"/>
    </xf>
    <xf numFmtId="165" fontId="19" fillId="4" borderId="4" xfId="1" applyFont="1" applyFill="1" applyBorder="1" applyAlignment="1">
      <alignment horizontal="left" vertical="center" wrapText="1"/>
    </xf>
    <xf numFmtId="165" fontId="19" fillId="4" borderId="3" xfId="1" applyFont="1" applyFill="1" applyBorder="1" applyAlignment="1">
      <alignment horizontal="left" vertical="center" wrapText="1"/>
    </xf>
    <xf numFmtId="0" fontId="13" fillId="5" borderId="27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left" vertical="center" wrapText="1"/>
    </xf>
    <xf numFmtId="0" fontId="13" fillId="5" borderId="31" xfId="1" applyNumberFormat="1" applyFont="1" applyFill="1" applyBorder="1" applyAlignment="1">
      <alignment horizontal="center" wrapText="1"/>
    </xf>
    <xf numFmtId="0" fontId="13" fillId="5" borderId="32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horizontal="center"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4" borderId="8" xfId="1" applyNumberFormat="1" applyFont="1" applyFill="1" applyBorder="1" applyAlignment="1">
      <alignment horizontal="center" vertical="center" wrapText="1"/>
    </xf>
    <xf numFmtId="0" fontId="13" fillId="4" borderId="18" xfId="1" applyNumberFormat="1" applyFont="1" applyFill="1" applyBorder="1" applyAlignment="1">
      <alignment horizontal="center" vertical="center" wrapText="1"/>
    </xf>
    <xf numFmtId="0" fontId="13" fillId="3" borderId="9" xfId="1" applyNumberFormat="1" applyFont="1" applyFill="1" applyBorder="1" applyAlignment="1">
      <alignment horizontal="center" vertical="center" wrapText="1"/>
    </xf>
    <xf numFmtId="0" fontId="13" fillId="3" borderId="15" xfId="2" applyFont="1" applyFill="1" applyBorder="1" applyAlignment="1">
      <alignment horizontal="center" vertical="center" wrapText="1"/>
    </xf>
    <xf numFmtId="0" fontId="13" fillId="3" borderId="10" xfId="1" applyNumberFormat="1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13" fillId="3" borderId="6" xfId="1" applyNumberFormat="1" applyFont="1" applyFill="1" applyBorder="1" applyAlignment="1">
      <alignment horizontal="center" vertical="center" wrapText="1"/>
    </xf>
    <xf numFmtId="0" fontId="13" fillId="3" borderId="11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35" xfId="2" applyFont="1" applyBorder="1" applyAlignment="1">
      <alignment horizontal="left" vertical="center" wrapText="1"/>
    </xf>
    <xf numFmtId="0" fontId="13" fillId="0" borderId="36" xfId="2" applyFont="1" applyBorder="1" applyAlignment="1">
      <alignment horizontal="left" vertical="center" wrapText="1"/>
    </xf>
    <xf numFmtId="0" fontId="13" fillId="3" borderId="14" xfId="1" applyNumberFormat="1" applyFont="1" applyFill="1" applyBorder="1" applyAlignment="1">
      <alignment horizontal="center" vertical="center" wrapText="1"/>
    </xf>
    <xf numFmtId="0" fontId="13" fillId="3" borderId="17" xfId="2" applyFont="1" applyFill="1" applyBorder="1" applyAlignment="1">
      <alignment horizontal="center" vertical="center" wrapText="1"/>
    </xf>
    <xf numFmtId="0" fontId="27" fillId="13" borderId="4" xfId="22" applyFont="1" applyFill="1" applyBorder="1" applyAlignment="1">
      <alignment horizontal="left" vertical="top"/>
    </xf>
    <xf numFmtId="0" fontId="27" fillId="13" borderId="1" xfId="22" applyFont="1" applyFill="1" applyBorder="1" applyAlignment="1">
      <alignment horizontal="left" vertical="top"/>
    </xf>
    <xf numFmtId="0" fontId="1" fillId="13" borderId="1" xfId="22" applyFill="1" applyBorder="1" applyAlignment="1">
      <alignment horizontal="left" vertical="top"/>
    </xf>
    <xf numFmtId="0" fontId="28" fillId="13" borderId="1" xfId="22" applyFont="1" applyFill="1" applyBorder="1" applyAlignment="1">
      <alignment horizontal="left" vertical="top"/>
    </xf>
    <xf numFmtId="0" fontId="27" fillId="8" borderId="4" xfId="22" applyFont="1" applyFill="1" applyBorder="1" applyAlignment="1">
      <alignment horizontal="left" vertical="top"/>
    </xf>
    <xf numFmtId="0" fontId="27" fillId="8" borderId="1" xfId="22" applyFont="1" applyFill="1" applyBorder="1" applyAlignment="1">
      <alignment horizontal="left" vertical="top"/>
    </xf>
    <xf numFmtId="0" fontId="1" fillId="8" borderId="1" xfId="22" applyFill="1" applyBorder="1" applyAlignment="1">
      <alignment horizontal="left" vertical="top"/>
    </xf>
    <xf numFmtId="0" fontId="28" fillId="8" borderId="1" xfId="22" applyFont="1" applyFill="1" applyBorder="1" applyAlignment="1">
      <alignment horizontal="left" vertical="top"/>
    </xf>
    <xf numFmtId="0" fontId="27" fillId="2" borderId="6" xfId="22" applyFont="1" applyFill="1" applyBorder="1" applyAlignment="1">
      <alignment horizontal="left" vertical="top"/>
    </xf>
    <xf numFmtId="0" fontId="28" fillId="0" borderId="1" xfId="22" applyFont="1" applyBorder="1" applyAlignment="1">
      <alignment horizontal="left" vertical="top" wrapText="1"/>
    </xf>
    <xf numFmtId="0" fontId="29" fillId="0" borderId="1" xfId="22" applyFont="1" applyBorder="1" applyAlignment="1">
      <alignment horizontal="left" vertical="top"/>
    </xf>
    <xf numFmtId="0" fontId="28" fillId="0" borderId="6" xfId="22" applyFont="1" applyBorder="1" applyAlignment="1">
      <alignment horizontal="left" vertical="top" wrapText="1"/>
    </xf>
    <xf numFmtId="0" fontId="29" fillId="0" borderId="6" xfId="22" applyFont="1" applyBorder="1" applyAlignment="1">
      <alignment horizontal="left" vertical="top"/>
    </xf>
    <xf numFmtId="0" fontId="1" fillId="2" borderId="6" xfId="22" applyFill="1" applyBorder="1" applyAlignment="1">
      <alignment horizontal="left" vertical="top"/>
    </xf>
    <xf numFmtId="0" fontId="29" fillId="2" borderId="6" xfId="22" applyFont="1" applyFill="1" applyBorder="1" applyAlignment="1">
      <alignment horizontal="left" vertical="top"/>
    </xf>
    <xf numFmtId="0" fontId="1" fillId="2" borderId="8" xfId="22" applyFill="1" applyBorder="1" applyAlignment="1">
      <alignment horizontal="left" vertical="top"/>
    </xf>
    <xf numFmtId="0" fontId="27" fillId="14" borderId="4" xfId="22" applyFont="1" applyFill="1" applyBorder="1" applyAlignment="1">
      <alignment horizontal="left" vertical="top"/>
    </xf>
    <xf numFmtId="0" fontId="27" fillId="14" borderId="1" xfId="22" applyFont="1" applyFill="1" applyBorder="1" applyAlignment="1">
      <alignment horizontal="left" vertical="top"/>
    </xf>
    <xf numFmtId="0" fontId="1" fillId="14" borderId="1" xfId="22" applyFill="1" applyBorder="1" applyAlignment="1">
      <alignment horizontal="left" vertical="top"/>
    </xf>
    <xf numFmtId="0" fontId="28" fillId="14" borderId="1" xfId="22" applyFont="1" applyFill="1" applyBorder="1" applyAlignment="1">
      <alignment horizontal="left" vertical="top"/>
    </xf>
    <xf numFmtId="0" fontId="27" fillId="0" borderId="6" xfId="22" applyFont="1" applyBorder="1" applyAlignment="1">
      <alignment horizontal="left" vertical="top"/>
    </xf>
    <xf numFmtId="0" fontId="27" fillId="0" borderId="16" xfId="22" applyFont="1" applyBorder="1" applyAlignment="1">
      <alignment horizontal="left" vertical="top"/>
    </xf>
    <xf numFmtId="0" fontId="24" fillId="2" borderId="38" xfId="23" applyFill="1" applyBorder="1" applyAlignment="1">
      <alignment horizontal="left" vertical="top"/>
    </xf>
    <xf numFmtId="0" fontId="27" fillId="2" borderId="16" xfId="22" applyFont="1" applyFill="1" applyBorder="1" applyAlignment="1">
      <alignment horizontal="left" vertical="top"/>
    </xf>
    <xf numFmtId="0" fontId="27" fillId="2" borderId="38" xfId="22" applyFont="1" applyFill="1" applyBorder="1" applyAlignment="1">
      <alignment horizontal="left" vertical="top"/>
    </xf>
    <xf numFmtId="0" fontId="28" fillId="0" borderId="5" xfId="22" applyFont="1" applyBorder="1" applyAlignment="1">
      <alignment horizontal="left" vertical="top" wrapText="1"/>
    </xf>
    <xf numFmtId="0" fontId="29" fillId="0" borderId="5" xfId="22" applyFont="1" applyBorder="1" applyAlignment="1">
      <alignment horizontal="left" vertical="top"/>
    </xf>
    <xf numFmtId="0" fontId="30" fillId="2" borderId="6" xfId="22" applyFont="1" applyFill="1" applyBorder="1" applyAlignment="1">
      <alignment horizontal="left" vertical="top"/>
    </xf>
    <xf numFmtId="0" fontId="33" fillId="2" borderId="6" xfId="22" applyFont="1" applyFill="1" applyBorder="1" applyAlignment="1">
      <alignment horizontal="left" vertical="top"/>
    </xf>
    <xf numFmtId="0" fontId="27" fillId="15" borderId="4" xfId="22" applyFont="1" applyFill="1" applyBorder="1" applyAlignment="1">
      <alignment horizontal="left" vertical="top"/>
    </xf>
    <xf numFmtId="0" fontId="27" fillId="15" borderId="1" xfId="22" applyFont="1" applyFill="1" applyBorder="1" applyAlignment="1">
      <alignment horizontal="left" vertical="top"/>
    </xf>
    <xf numFmtId="0" fontId="1" fillId="15" borderId="1" xfId="22" applyFill="1" applyBorder="1" applyAlignment="1">
      <alignment horizontal="left" vertical="top"/>
    </xf>
    <xf numFmtId="0" fontId="28" fillId="15" borderId="1" xfId="22" applyFont="1" applyFill="1" applyBorder="1" applyAlignment="1">
      <alignment horizontal="left" vertical="top"/>
    </xf>
    <xf numFmtId="0" fontId="27" fillId="16" borderId="4" xfId="22" applyFont="1" applyFill="1" applyBorder="1" applyAlignment="1">
      <alignment horizontal="left" vertical="top"/>
    </xf>
    <xf numFmtId="0" fontId="27" fillId="16" borderId="1" xfId="22" applyFont="1" applyFill="1" applyBorder="1" applyAlignment="1">
      <alignment horizontal="left" vertical="top"/>
    </xf>
    <xf numFmtId="0" fontId="1" fillId="16" borderId="1" xfId="22" applyFill="1" applyBorder="1" applyAlignment="1">
      <alignment horizontal="left" vertical="top"/>
    </xf>
    <xf numFmtId="0" fontId="28" fillId="16" borderId="1" xfId="22" applyFont="1" applyFill="1" applyBorder="1" applyAlignment="1">
      <alignment horizontal="left" vertical="top"/>
    </xf>
    <xf numFmtId="0" fontId="27" fillId="16" borderId="4" xfId="22" applyFont="1" applyFill="1" applyBorder="1" applyAlignment="1">
      <alignment horizontal="left" vertical="top" wrapText="1"/>
    </xf>
    <xf numFmtId="0" fontId="27" fillId="16" borderId="1" xfId="22" applyFont="1" applyFill="1" applyBorder="1" applyAlignment="1">
      <alignment horizontal="left" vertical="top" wrapText="1"/>
    </xf>
    <xf numFmtId="0" fontId="1" fillId="16" borderId="1" xfId="22" applyFill="1" applyBorder="1" applyAlignment="1">
      <alignment horizontal="left" vertical="top" wrapText="1"/>
    </xf>
    <xf numFmtId="0" fontId="28" fillId="16" borderId="1" xfId="22" applyFont="1" applyFill="1" applyBorder="1" applyAlignment="1">
      <alignment horizontal="left" vertical="top" wrapText="1"/>
    </xf>
    <xf numFmtId="0" fontId="27" fillId="2" borderId="6" xfId="22" applyFont="1" applyFill="1" applyBorder="1" applyAlignment="1">
      <alignment horizontal="left" vertical="top" wrapText="1"/>
    </xf>
    <xf numFmtId="0" fontId="29" fillId="0" borderId="1" xfId="22" applyFont="1" applyBorder="1" applyAlignment="1">
      <alignment horizontal="left" vertical="top" wrapText="1"/>
    </xf>
    <xf numFmtId="0" fontId="28" fillId="2" borderId="1" xfId="22" applyFont="1" applyFill="1" applyBorder="1" applyAlignment="1">
      <alignment horizontal="left" vertical="top" wrapText="1"/>
    </xf>
    <xf numFmtId="0" fontId="29" fillId="2" borderId="1" xfId="22" applyFont="1" applyFill="1" applyBorder="1" applyAlignment="1">
      <alignment horizontal="left" vertical="top" wrapText="1"/>
    </xf>
    <xf numFmtId="0" fontId="28" fillId="2" borderId="6" xfId="22" applyFont="1" applyFill="1" applyBorder="1" applyAlignment="1">
      <alignment horizontal="left" vertical="top"/>
    </xf>
    <xf numFmtId="0" fontId="28" fillId="2" borderId="8" xfId="22" applyFont="1" applyFill="1" applyBorder="1" applyAlignment="1">
      <alignment horizontal="left" vertical="top"/>
    </xf>
    <xf numFmtId="0" fontId="24" fillId="2" borderId="6" xfId="23" applyFill="1" applyBorder="1" applyAlignment="1">
      <alignment horizontal="left" vertical="top"/>
    </xf>
    <xf numFmtId="0" fontId="1" fillId="0" borderId="0" xfId="22" applyAlignment="1">
      <alignment horizontal="left" vertical="top"/>
    </xf>
    <xf numFmtId="0" fontId="1" fillId="0" borderId="8" xfId="22" applyBorder="1" applyAlignment="1">
      <alignment horizontal="left" vertical="top"/>
    </xf>
    <xf numFmtId="0" fontId="28" fillId="0" borderId="8" xfId="22" applyFont="1" applyBorder="1" applyAlignment="1">
      <alignment horizontal="left" vertical="top"/>
    </xf>
    <xf numFmtId="0" fontId="27" fillId="8" borderId="2" xfId="22" applyFont="1" applyFill="1" applyBorder="1" applyAlignment="1">
      <alignment horizontal="left" vertical="top"/>
    </xf>
    <xf numFmtId="0" fontId="27" fillId="8" borderId="4" xfId="22" applyFont="1" applyFill="1" applyBorder="1" applyAlignment="1">
      <alignment horizontal="left" vertical="top"/>
    </xf>
    <xf numFmtId="0" fontId="27" fillId="2" borderId="8" xfId="22" applyFont="1" applyFill="1" applyBorder="1" applyAlignment="1">
      <alignment horizontal="left" vertical="top"/>
    </xf>
    <xf numFmtId="0" fontId="29" fillId="2" borderId="8" xfId="22" applyFont="1" applyFill="1" applyBorder="1" applyAlignment="1">
      <alignment horizontal="left" vertical="top"/>
    </xf>
    <xf numFmtId="0" fontId="28" fillId="0" borderId="1" xfId="22" applyFont="1" applyBorder="1" applyAlignment="1">
      <alignment wrapText="1"/>
    </xf>
    <xf numFmtId="0" fontId="26" fillId="9" borderId="1" xfId="22" applyFont="1" applyFill="1" applyBorder="1" applyAlignment="1">
      <alignment horizontal="left" vertical="top"/>
    </xf>
    <xf numFmtId="0" fontId="25" fillId="9" borderId="1" xfId="22" applyFont="1" applyFill="1" applyBorder="1" applyAlignment="1">
      <alignment horizontal="left" vertical="top"/>
    </xf>
    <xf numFmtId="0" fontId="31" fillId="0" borderId="0" xfId="22" applyFont="1" applyAlignment="1">
      <alignment horizontal="left" vertical="top"/>
    </xf>
    <xf numFmtId="0" fontId="1" fillId="0" borderId="5" xfId="22" applyBorder="1" applyAlignment="1">
      <alignment horizontal="left" vertical="top"/>
    </xf>
    <xf numFmtId="0" fontId="1" fillId="0" borderId="6" xfId="22" applyBorder="1" applyAlignment="1">
      <alignment horizontal="left" vertical="top"/>
    </xf>
    <xf numFmtId="0" fontId="4" fillId="0" borderId="0" xfId="15" applyAlignment="1">
      <alignment horizontal="left" vertical="top"/>
    </xf>
    <xf numFmtId="0" fontId="1" fillId="0" borderId="16" xfId="22" applyBorder="1" applyAlignment="1">
      <alignment horizontal="left" vertical="top"/>
    </xf>
    <xf numFmtId="0" fontId="1" fillId="0" borderId="0" xfId="22" quotePrefix="1" applyAlignment="1">
      <alignment horizontal="left" vertical="top"/>
    </xf>
    <xf numFmtId="0" fontId="27" fillId="17" borderId="2" xfId="22" applyFont="1" applyFill="1" applyBorder="1" applyAlignment="1">
      <alignment horizontal="left" vertical="top"/>
    </xf>
    <xf numFmtId="0" fontId="27" fillId="17" borderId="4" xfId="22" applyFont="1" applyFill="1" applyBorder="1" applyAlignment="1">
      <alignment horizontal="left" vertical="top"/>
    </xf>
    <xf numFmtId="0" fontId="1" fillId="17" borderId="1" xfId="22" applyFill="1" applyBorder="1" applyAlignment="1">
      <alignment horizontal="left" vertical="top"/>
    </xf>
    <xf numFmtId="0" fontId="28" fillId="17" borderId="1" xfId="22" applyFont="1" applyFill="1" applyBorder="1" applyAlignment="1">
      <alignment horizontal="left" vertical="top"/>
    </xf>
    <xf numFmtId="0" fontId="28" fillId="2" borderId="1" xfId="22" applyFont="1" applyFill="1" applyBorder="1" applyAlignment="1">
      <alignment vertical="top"/>
    </xf>
    <xf numFmtId="0" fontId="27" fillId="2" borderId="8" xfId="22" applyFont="1" applyFill="1" applyBorder="1" applyAlignment="1">
      <alignment horizontal="right" vertical="center"/>
    </xf>
    <xf numFmtId="0" fontId="27" fillId="2" borderId="5" xfId="22" applyFont="1" applyFill="1" applyBorder="1" applyAlignment="1">
      <alignment horizontal="left" vertical="top"/>
    </xf>
    <xf numFmtId="0" fontId="35" fillId="9" borderId="1" xfId="22" applyFont="1" applyFill="1" applyBorder="1" applyAlignment="1">
      <alignment horizontal="center" vertical="center"/>
    </xf>
    <xf numFmtId="0" fontId="36" fillId="9" borderId="1" xfId="22" applyFont="1" applyFill="1" applyBorder="1" applyAlignment="1">
      <alignment horizontal="center"/>
    </xf>
    <xf numFmtId="0" fontId="36" fillId="9" borderId="16" xfId="22" applyFont="1" applyFill="1" applyBorder="1" applyAlignment="1">
      <alignment horizontal="center"/>
    </xf>
    <xf numFmtId="0" fontId="36" fillId="9" borderId="0" xfId="22" applyFont="1" applyFill="1" applyAlignment="1">
      <alignment horizontal="center"/>
    </xf>
    <xf numFmtId="0" fontId="28" fillId="0" borderId="0" xfId="22" applyFont="1"/>
    <xf numFmtId="0" fontId="37" fillId="10" borderId="16" xfId="22" applyFont="1" applyFill="1" applyBorder="1" applyAlignment="1">
      <alignment vertical="center"/>
    </xf>
    <xf numFmtId="0" fontId="29" fillId="10" borderId="2" xfId="22" applyFont="1" applyFill="1" applyBorder="1" applyAlignment="1">
      <alignment vertical="center"/>
    </xf>
    <xf numFmtId="0" fontId="29" fillId="10" borderId="3" xfId="22" applyFont="1" applyFill="1" applyBorder="1" applyAlignment="1">
      <alignment vertical="center"/>
    </xf>
    <xf numFmtId="0" fontId="28" fillId="10" borderId="3" xfId="22" applyFont="1" applyFill="1" applyBorder="1"/>
    <xf numFmtId="0" fontId="28" fillId="0" borderId="16" xfId="22" applyFont="1" applyBorder="1" applyAlignment="1">
      <alignment horizontal="center"/>
    </xf>
    <xf numFmtId="0" fontId="28" fillId="0" borderId="0" xfId="22" applyFont="1" applyAlignment="1">
      <alignment horizontal="center"/>
    </xf>
    <xf numFmtId="0" fontId="28" fillId="0" borderId="38" xfId="22" applyFont="1" applyBorder="1" applyAlignment="1">
      <alignment horizontal="center"/>
    </xf>
    <xf numFmtId="0" fontId="29" fillId="2" borderId="5" xfId="22" applyFont="1" applyFill="1" applyBorder="1" applyAlignment="1">
      <alignment horizontal="center" vertical="center"/>
    </xf>
    <xf numFmtId="0" fontId="29" fillId="13" borderId="4" xfId="22" applyFont="1" applyFill="1" applyBorder="1" applyAlignment="1">
      <alignment vertical="center"/>
    </xf>
    <xf numFmtId="0" fontId="29" fillId="13" borderId="1" xfId="22" applyFont="1" applyFill="1" applyBorder="1" applyAlignment="1">
      <alignment vertical="center"/>
    </xf>
    <xf numFmtId="0" fontId="28" fillId="13" borderId="1" xfId="22" applyFont="1" applyFill="1" applyBorder="1"/>
    <xf numFmtId="0" fontId="28" fillId="13" borderId="2" xfId="22" applyFont="1" applyFill="1" applyBorder="1"/>
    <xf numFmtId="0" fontId="29" fillId="2" borderId="6" xfId="22" applyFont="1" applyFill="1" applyBorder="1" applyAlignment="1">
      <alignment horizontal="center" vertical="center"/>
    </xf>
    <xf numFmtId="0" fontId="29" fillId="0" borderId="6" xfId="22" applyFont="1" applyBorder="1" applyAlignment="1">
      <alignment vertical="center"/>
    </xf>
    <xf numFmtId="0" fontId="29" fillId="0" borderId="1" xfId="22" applyFont="1" applyBorder="1" applyAlignment="1">
      <alignment vertical="center"/>
    </xf>
    <xf numFmtId="0" fontId="28" fillId="0" borderId="1" xfId="22" applyFont="1" applyBorder="1"/>
    <xf numFmtId="0" fontId="28" fillId="0" borderId="2" xfId="22" applyFont="1" applyBorder="1"/>
    <xf numFmtId="0" fontId="38" fillId="0" borderId="1" xfId="22" applyFont="1" applyBorder="1"/>
    <xf numFmtId="0" fontId="38" fillId="0" borderId="2" xfId="22" applyFont="1" applyBorder="1" applyAlignment="1">
      <alignment horizontal="right"/>
    </xf>
    <xf numFmtId="0" fontId="38" fillId="0" borderId="1" xfId="22" applyFont="1" applyBorder="1" applyAlignment="1">
      <alignment wrapText="1"/>
    </xf>
    <xf numFmtId="0" fontId="29" fillId="0" borderId="16" xfId="22" applyFont="1" applyBorder="1" applyAlignment="1">
      <alignment vertical="center"/>
    </xf>
    <xf numFmtId="0" fontId="29" fillId="2" borderId="8" xfId="22" applyFont="1" applyFill="1" applyBorder="1" applyAlignment="1">
      <alignment horizontal="center" vertical="center"/>
    </xf>
    <xf numFmtId="0" fontId="28" fillId="0" borderId="36" xfId="22" applyFont="1" applyBorder="1"/>
    <xf numFmtId="0" fontId="28" fillId="0" borderId="35" xfId="22" applyFont="1" applyBorder="1" applyAlignment="1">
      <alignment horizontal="center"/>
    </xf>
    <xf numFmtId="0" fontId="28" fillId="0" borderId="36" xfId="22" applyFont="1" applyBorder="1" applyAlignment="1">
      <alignment horizontal="center"/>
    </xf>
    <xf numFmtId="0" fontId="28" fillId="0" borderId="43" xfId="22" applyFont="1" applyBorder="1" applyAlignment="1">
      <alignment horizontal="center"/>
    </xf>
    <xf numFmtId="0" fontId="29" fillId="2" borderId="42" xfId="22" applyFont="1" applyFill="1" applyBorder="1" applyAlignment="1">
      <alignment horizontal="center" vertical="center"/>
    </xf>
    <xf numFmtId="0" fontId="29" fillId="2" borderId="41" xfId="22" applyFont="1" applyFill="1" applyBorder="1" applyAlignment="1">
      <alignment horizontal="center" vertical="center"/>
    </xf>
    <xf numFmtId="0" fontId="29" fillId="2" borderId="40" xfId="22" applyFont="1" applyFill="1" applyBorder="1" applyAlignment="1">
      <alignment horizontal="center" vertical="center"/>
    </xf>
    <xf numFmtId="0" fontId="29" fillId="2" borderId="16" xfId="22" applyFont="1" applyFill="1" applyBorder="1" applyAlignment="1">
      <alignment horizontal="center" vertical="center"/>
    </xf>
    <xf numFmtId="0" fontId="29" fillId="2" borderId="0" xfId="22" applyFont="1" applyFill="1" applyAlignment="1">
      <alignment horizontal="center" vertical="center"/>
    </xf>
    <xf numFmtId="0" fontId="29" fillId="2" borderId="38" xfId="22" applyFont="1" applyFill="1" applyBorder="1" applyAlignment="1">
      <alignment horizontal="center" vertical="center"/>
    </xf>
    <xf numFmtId="0" fontId="28" fillId="0" borderId="1" xfId="22" quotePrefix="1" applyFont="1" applyBorder="1" applyAlignment="1">
      <alignment vertical="top" wrapText="1"/>
    </xf>
    <xf numFmtId="0" fontId="29" fillId="0" borderId="8" xfId="22" applyFont="1" applyBorder="1" applyAlignment="1">
      <alignment vertical="center"/>
    </xf>
    <xf numFmtId="0" fontId="38" fillId="0" borderId="8" xfId="22" applyFont="1" applyBorder="1" applyAlignment="1">
      <alignment horizontal="center" vertical="center" wrapText="1"/>
    </xf>
    <xf numFmtId="0" fontId="38" fillId="0" borderId="35" xfId="22" applyFont="1" applyBorder="1" applyAlignment="1">
      <alignment horizontal="right" vertical="center"/>
    </xf>
    <xf numFmtId="0" fontId="29" fillId="2" borderId="35" xfId="22" applyFont="1" applyFill="1" applyBorder="1" applyAlignment="1">
      <alignment horizontal="center" vertical="center"/>
    </xf>
    <xf numFmtId="0" fontId="29" fillId="2" borderId="36" xfId="22" applyFont="1" applyFill="1" applyBorder="1" applyAlignment="1">
      <alignment horizontal="center" vertical="center"/>
    </xf>
    <xf numFmtId="0" fontId="29" fillId="2" borderId="43" xfId="22" applyFont="1" applyFill="1" applyBorder="1" applyAlignment="1">
      <alignment horizontal="center" vertical="center"/>
    </xf>
    <xf numFmtId="0" fontId="39" fillId="0" borderId="1" xfId="0" applyFont="1" applyBorder="1" applyAlignment="1"/>
    <xf numFmtId="0" fontId="29" fillId="0" borderId="38" xfId="22" applyFont="1" applyBorder="1" applyAlignment="1">
      <alignment vertical="center"/>
    </xf>
    <xf numFmtId="0" fontId="29" fillId="2" borderId="0" xfId="22" applyFont="1" applyFill="1" applyBorder="1" applyAlignment="1">
      <alignment horizontal="center" vertical="center"/>
    </xf>
    <xf numFmtId="0" fontId="29" fillId="18" borderId="4" xfId="22" applyFont="1" applyFill="1" applyBorder="1" applyAlignment="1">
      <alignment vertical="center"/>
    </xf>
    <xf numFmtId="0" fontId="29" fillId="18" borderId="1" xfId="22" applyFont="1" applyFill="1" applyBorder="1" applyAlignment="1">
      <alignment vertical="center"/>
    </xf>
    <xf numFmtId="0" fontId="28" fillId="18" borderId="1" xfId="22" applyFont="1" applyFill="1" applyBorder="1"/>
    <xf numFmtId="0" fontId="28" fillId="18" borderId="2" xfId="22" applyFont="1" applyFill="1" applyBorder="1"/>
    <xf numFmtId="0" fontId="29" fillId="2" borderId="35" xfId="22" applyFont="1" applyFill="1" applyBorder="1" applyAlignment="1">
      <alignment horizontal="center" vertical="center"/>
    </xf>
    <xf numFmtId="0" fontId="29" fillId="0" borderId="5" xfId="22" applyFont="1" applyBorder="1" applyAlignment="1">
      <alignment vertical="center"/>
    </xf>
    <xf numFmtId="0" fontId="28" fillId="0" borderId="42" xfId="22" applyFont="1" applyBorder="1"/>
    <xf numFmtId="0" fontId="38" fillId="0" borderId="43" xfId="22" applyFont="1" applyBorder="1" applyAlignment="1">
      <alignment horizontal="center" vertical="center" wrapText="1"/>
    </xf>
    <xf numFmtId="0" fontId="28" fillId="0" borderId="6" xfId="22" applyFont="1" applyBorder="1"/>
    <xf numFmtId="0" fontId="38" fillId="0" borderId="6" xfId="22" applyFont="1" applyBorder="1"/>
    <xf numFmtId="0" fontId="38" fillId="0" borderId="8" xfId="22" applyFont="1" applyBorder="1" applyAlignment="1">
      <alignment horizontal="right" vertical="center"/>
    </xf>
    <xf numFmtId="0" fontId="28" fillId="18" borderId="8" xfId="22" applyFont="1" applyFill="1" applyBorder="1"/>
    <xf numFmtId="0" fontId="28" fillId="0" borderId="38" xfId="22" applyFont="1" applyBorder="1"/>
    <xf numFmtId="0" fontId="28" fillId="0" borderId="8" xfId="22" applyFont="1" applyBorder="1"/>
    <xf numFmtId="0" fontId="28" fillId="0" borderId="6" xfId="22" applyFont="1" applyBorder="1" applyAlignment="1">
      <alignment vertical="center"/>
    </xf>
    <xf numFmtId="0" fontId="38" fillId="0" borderId="5" xfId="22" applyFont="1" applyBorder="1" applyAlignment="1">
      <alignment wrapText="1"/>
    </xf>
    <xf numFmtId="0" fontId="28" fillId="2" borderId="8" xfId="22" applyFont="1" applyFill="1" applyBorder="1"/>
    <xf numFmtId="0" fontId="28" fillId="2" borderId="2" xfId="22" applyFont="1" applyFill="1" applyBorder="1"/>
    <xf numFmtId="0" fontId="27" fillId="2" borderId="38" xfId="22" applyFont="1" applyFill="1" applyBorder="1" applyAlignment="1">
      <alignment horizontal="right" vertical="center"/>
    </xf>
    <xf numFmtId="0" fontId="27" fillId="2" borderId="43" xfId="22" applyFont="1" applyFill="1" applyBorder="1" applyAlignment="1">
      <alignment horizontal="right" vertical="center"/>
    </xf>
    <xf numFmtId="0" fontId="28" fillId="17" borderId="1" xfId="22" applyFont="1" applyFill="1" applyBorder="1"/>
    <xf numFmtId="0" fontId="40" fillId="17" borderId="1" xfId="22" applyFont="1" applyFill="1" applyBorder="1"/>
    <xf numFmtId="0" fontId="1" fillId="17" borderId="8" xfId="22" applyFill="1" applyBorder="1"/>
    <xf numFmtId="0" fontId="34" fillId="17" borderId="8" xfId="22" applyFont="1" applyFill="1" applyBorder="1"/>
    <xf numFmtId="0" fontId="27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vertical="top" wrapText="1"/>
    </xf>
    <xf numFmtId="0" fontId="8" fillId="6" borderId="1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27" fillId="7" borderId="1" xfId="0" applyFont="1" applyFill="1" applyBorder="1">
      <alignment vertical="center"/>
    </xf>
    <xf numFmtId="0" fontId="27" fillId="2" borderId="1" xfId="0" applyFont="1" applyFill="1" applyBorder="1">
      <alignment vertical="center"/>
    </xf>
    <xf numFmtId="0" fontId="32" fillId="0" borderId="1" xfId="14" applyFont="1" applyFill="1" applyBorder="1">
      <alignment vertical="center"/>
    </xf>
    <xf numFmtId="0" fontId="7" fillId="0" borderId="1" xfId="20" applyFill="1" applyBorder="1">
      <alignment vertical="center"/>
    </xf>
    <xf numFmtId="0" fontId="27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vertical="top"/>
    </xf>
    <xf numFmtId="0" fontId="27" fillId="0" borderId="1" xfId="0" applyFont="1" applyBorder="1" applyAlignment="1">
      <alignment horizontal="left" vertical="top"/>
    </xf>
    <xf numFmtId="0" fontId="27" fillId="19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horizontal="left" vertical="top"/>
    </xf>
  </cellXfs>
  <cellStyles count="24">
    <cellStyle name="Hyperlink" xfId="20" builtinId="8"/>
    <cellStyle name="Hyperlink 2" xfId="10" xr:uid="{00000000-0005-0000-0000-000001000000}"/>
    <cellStyle name="Hyperlink 2 2" xfId="14" xr:uid="{00000000-0005-0000-0000-000002000000}"/>
    <cellStyle name="Hyperlink 3" xfId="23" xr:uid="{00000000-0005-0000-0000-000003000000}"/>
    <cellStyle name="Normal" xfId="0" builtinId="0"/>
    <cellStyle name="Normal 2" xfId="2" xr:uid="{00000000-0005-0000-0000-000005000000}"/>
    <cellStyle name="Normal 2 2" xfId="9" xr:uid="{00000000-0005-0000-0000-000006000000}"/>
    <cellStyle name="Normal 2 2 2" xfId="11" xr:uid="{00000000-0005-0000-0000-000007000000}"/>
    <cellStyle name="Normal 2 3" xfId="22" xr:uid="{00000000-0005-0000-0000-000008000000}"/>
    <cellStyle name="Normal 3" xfId="15" xr:uid="{00000000-0005-0000-0000-000009000000}"/>
    <cellStyle name="Normal 4" xfId="19" xr:uid="{00000000-0005-0000-0000-00000A000000}"/>
    <cellStyle name="Normal_SSS-3_Estimation&amp;Schedule_v1.0" xfId="1" xr:uid="{00000000-0005-0000-0000-00000B000000}"/>
    <cellStyle name="Percent 2" xfId="8" xr:uid="{00000000-0005-0000-0000-00000C000000}"/>
    <cellStyle name="ハイパーリンク 2" xfId="18" xr:uid="{00000000-0005-0000-0000-00000D000000}"/>
    <cellStyle name="標準 10" xfId="4" xr:uid="{00000000-0005-0000-0000-00000E000000}"/>
    <cellStyle name="標準 11" xfId="3" xr:uid="{00000000-0005-0000-0000-00000F000000}"/>
    <cellStyle name="標準 12" xfId="5" xr:uid="{00000000-0005-0000-0000-000010000000}"/>
    <cellStyle name="標準 2" xfId="12" xr:uid="{00000000-0005-0000-0000-000011000000}"/>
    <cellStyle name="標準 2 2" xfId="21" xr:uid="{00000000-0005-0000-0000-000012000000}"/>
    <cellStyle name="標準 4" xfId="17" xr:uid="{00000000-0005-0000-0000-000013000000}"/>
    <cellStyle name="標準 5 2 2" xfId="7" xr:uid="{00000000-0005-0000-0000-000014000000}"/>
    <cellStyle name="標準 5 2 2 2" xfId="6" xr:uid="{00000000-0005-0000-0000-000015000000}"/>
    <cellStyle name="標準 8 2" xfId="13" xr:uid="{00000000-0005-0000-0000-000016000000}"/>
    <cellStyle name="標準 8 2 2" xfId="16" xr:uid="{00000000-0005-0000-0000-000017000000}"/>
  </cellStyles>
  <dxfs count="2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emf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emf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emf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emf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emf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emf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13" Type="http://schemas.openxmlformats.org/officeDocument/2006/relationships/image" Target="../media/image44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12" Type="http://schemas.openxmlformats.org/officeDocument/2006/relationships/image" Target="../media/image43.png"/><Relationship Id="rId17" Type="http://schemas.openxmlformats.org/officeDocument/2006/relationships/image" Target="../media/image48.png"/><Relationship Id="rId2" Type="http://schemas.openxmlformats.org/officeDocument/2006/relationships/image" Target="../media/image33.png"/><Relationship Id="rId16" Type="http://schemas.openxmlformats.org/officeDocument/2006/relationships/image" Target="../media/image47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11" Type="http://schemas.openxmlformats.org/officeDocument/2006/relationships/image" Target="../media/image42.png"/><Relationship Id="rId5" Type="http://schemas.openxmlformats.org/officeDocument/2006/relationships/image" Target="../media/image36.png"/><Relationship Id="rId15" Type="http://schemas.openxmlformats.org/officeDocument/2006/relationships/image" Target="../media/image46.png"/><Relationship Id="rId10" Type="http://schemas.openxmlformats.org/officeDocument/2006/relationships/image" Target="../media/image41.png"/><Relationship Id="rId4" Type="http://schemas.openxmlformats.org/officeDocument/2006/relationships/image" Target="../media/image35.png"/><Relationship Id="rId9" Type="http://schemas.openxmlformats.org/officeDocument/2006/relationships/image" Target="../media/image40.png"/><Relationship Id="rId14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115262</xdr:colOff>
      <xdr:row>2</xdr:row>
      <xdr:rowOff>108057</xdr:rowOff>
    </xdr:from>
    <xdr:to>
      <xdr:col>3</xdr:col>
      <xdr:colOff>6230472</xdr:colOff>
      <xdr:row>10</xdr:row>
      <xdr:rowOff>22412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731E9B2-42BF-3813-4BDD-FE81C8C0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350" y="500263"/>
          <a:ext cx="6115210" cy="3690737"/>
        </a:xfrm>
        <a:prstGeom prst="rect">
          <a:avLst/>
        </a:prstGeom>
      </xdr:spPr>
    </xdr:pic>
    <xdr:clientData/>
  </xdr:twoCellAnchor>
  <xdr:twoCellAnchor editAs="oneCell">
    <xdr:from>
      <xdr:col>3</xdr:col>
      <xdr:colOff>56029</xdr:colOff>
      <xdr:row>11</xdr:row>
      <xdr:rowOff>78442</xdr:rowOff>
    </xdr:from>
    <xdr:to>
      <xdr:col>3</xdr:col>
      <xdr:colOff>6208059</xdr:colOff>
      <xdr:row>29</xdr:row>
      <xdr:rowOff>67236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1F6D712-99B7-F364-E635-56D048480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7117" y="4549589"/>
          <a:ext cx="6152030" cy="3574676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31</xdr:row>
      <xdr:rowOff>78442</xdr:rowOff>
    </xdr:from>
    <xdr:to>
      <xdr:col>3</xdr:col>
      <xdr:colOff>6196853</xdr:colOff>
      <xdr:row>49</xdr:row>
      <xdr:rowOff>91276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5858F85-5470-7B6D-EA2D-3D3A5CA7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5912" y="8639736"/>
          <a:ext cx="6152029" cy="3755599"/>
        </a:xfrm>
        <a:prstGeom prst="rect">
          <a:avLst/>
        </a:prstGeom>
      </xdr:spPr>
    </xdr:pic>
    <xdr:clientData/>
  </xdr:twoCellAnchor>
  <xdr:twoCellAnchor editAs="oneCell">
    <xdr:from>
      <xdr:col>3</xdr:col>
      <xdr:colOff>67236</xdr:colOff>
      <xdr:row>66</xdr:row>
      <xdr:rowOff>33618</xdr:rowOff>
    </xdr:from>
    <xdr:to>
      <xdr:col>3</xdr:col>
      <xdr:colOff>5457266</xdr:colOff>
      <xdr:row>88</xdr:row>
      <xdr:rowOff>70015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0A0B4E3-534C-C893-D694-796B7EF2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8324" y="12741089"/>
          <a:ext cx="5390030" cy="4574780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134471</xdr:colOff>
      <xdr:row>90</xdr:row>
      <xdr:rowOff>145676</xdr:rowOff>
    </xdr:from>
    <xdr:to>
      <xdr:col>3</xdr:col>
      <xdr:colOff>6073589</xdr:colOff>
      <xdr:row>113</xdr:row>
      <xdr:rowOff>118065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C9254F0-3CF0-81EE-E8E6-924EC4EAC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5559" y="17884588"/>
          <a:ext cx="5939118" cy="4611624"/>
        </a:xfrm>
        <a:prstGeom prst="rect">
          <a:avLst/>
        </a:prstGeom>
      </xdr:spPr>
    </xdr:pic>
    <xdr:clientData/>
  </xdr:twoCellAnchor>
  <xdr:twoCellAnchor editAs="oneCell">
    <xdr:from>
      <xdr:col>3</xdr:col>
      <xdr:colOff>347383</xdr:colOff>
      <xdr:row>49</xdr:row>
      <xdr:rowOff>179293</xdr:rowOff>
    </xdr:from>
    <xdr:to>
      <xdr:col>3</xdr:col>
      <xdr:colOff>5166431</xdr:colOff>
      <xdr:row>60</xdr:row>
      <xdr:rowOff>199169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8395345-FA6A-DA84-8E98-C77630600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8471" y="12584205"/>
          <a:ext cx="4819048" cy="2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179294</xdr:colOff>
      <xdr:row>119</xdr:row>
      <xdr:rowOff>136072</xdr:rowOff>
    </xdr:from>
    <xdr:to>
      <xdr:col>3</xdr:col>
      <xdr:colOff>5082079</xdr:colOff>
      <xdr:row>136</xdr:row>
      <xdr:rowOff>135752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4193B-2078-407A-A4C6-4636F6ADB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3744" y="926647"/>
          <a:ext cx="4902785" cy="3481748"/>
        </a:xfrm>
        <a:prstGeom prst="rect">
          <a:avLst/>
        </a:prstGeom>
      </xdr:spPr>
    </xdr:pic>
    <xdr:clientData/>
  </xdr:twoCellAnchor>
  <xdr:twoCellAnchor editAs="oneCell">
    <xdr:from>
      <xdr:col>3</xdr:col>
      <xdr:colOff>68037</xdr:colOff>
      <xdr:row>138</xdr:row>
      <xdr:rowOff>68036</xdr:rowOff>
    </xdr:from>
    <xdr:to>
      <xdr:col>3</xdr:col>
      <xdr:colOff>6191251</xdr:colOff>
      <xdr:row>157</xdr:row>
      <xdr:rowOff>43401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483C1-FF23-425D-9076-68BC9451E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487" y="4821011"/>
          <a:ext cx="6123214" cy="3775840"/>
        </a:xfrm>
        <a:prstGeom prst="rect">
          <a:avLst/>
        </a:prstGeom>
      </xdr:spPr>
    </xdr:pic>
    <xdr:clientData/>
  </xdr:twoCellAnchor>
  <xdr:twoCellAnchor editAs="oneCell">
    <xdr:from>
      <xdr:col>3</xdr:col>
      <xdr:colOff>22413</xdr:colOff>
      <xdr:row>161</xdr:row>
      <xdr:rowOff>56030</xdr:rowOff>
    </xdr:from>
    <xdr:to>
      <xdr:col>3</xdr:col>
      <xdr:colOff>5804647</xdr:colOff>
      <xdr:row>179</xdr:row>
      <xdr:rowOff>161199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FB32F8-4879-409D-80BE-90F30A134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6863" y="9400055"/>
          <a:ext cx="5782234" cy="3705619"/>
        </a:xfrm>
        <a:prstGeom prst="rect">
          <a:avLst/>
        </a:prstGeom>
      </xdr:spPr>
    </xdr:pic>
    <xdr:clientData/>
  </xdr:twoCellAnchor>
  <xdr:twoCellAnchor editAs="oneCell">
    <xdr:from>
      <xdr:col>3</xdr:col>
      <xdr:colOff>67235</xdr:colOff>
      <xdr:row>182</xdr:row>
      <xdr:rowOff>56030</xdr:rowOff>
    </xdr:from>
    <xdr:to>
      <xdr:col>3</xdr:col>
      <xdr:colOff>6250725</xdr:colOff>
      <xdr:row>201</xdr:row>
      <xdr:rowOff>187772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E2CB9-1F75-4A90-A3D0-3E9518DE1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1685" y="13629155"/>
          <a:ext cx="6183490" cy="3932217"/>
        </a:xfrm>
        <a:prstGeom prst="rect">
          <a:avLst/>
        </a:prstGeom>
      </xdr:spPr>
    </xdr:pic>
    <xdr:clientData/>
  </xdr:twoCellAnchor>
  <xdr:twoCellAnchor editAs="oneCell">
    <xdr:from>
      <xdr:col>3</xdr:col>
      <xdr:colOff>49697</xdr:colOff>
      <xdr:row>201</xdr:row>
      <xdr:rowOff>82826</xdr:rowOff>
    </xdr:from>
    <xdr:to>
      <xdr:col>3</xdr:col>
      <xdr:colOff>6199580</xdr:colOff>
      <xdr:row>219</xdr:row>
      <xdr:rowOff>152813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7024F7-AA7C-42E7-853F-51DC61437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4147" y="18132701"/>
          <a:ext cx="6149883" cy="3670437"/>
        </a:xfrm>
        <a:prstGeom prst="rect">
          <a:avLst/>
        </a:prstGeom>
      </xdr:spPr>
    </xdr:pic>
    <xdr:clientData/>
  </xdr:twoCellAnchor>
  <xdr:twoCellAnchor editAs="oneCell">
    <xdr:from>
      <xdr:col>3</xdr:col>
      <xdr:colOff>33618</xdr:colOff>
      <xdr:row>223</xdr:row>
      <xdr:rowOff>156883</xdr:rowOff>
    </xdr:from>
    <xdr:to>
      <xdr:col>3</xdr:col>
      <xdr:colOff>6205517</xdr:colOff>
      <xdr:row>250</xdr:row>
      <xdr:rowOff>112060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F55ED0-1809-4B3B-8E8A-E851A7469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48068" y="22635883"/>
          <a:ext cx="6171899" cy="535585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254</xdr:row>
      <xdr:rowOff>123264</xdr:rowOff>
    </xdr:from>
    <xdr:to>
      <xdr:col>3</xdr:col>
      <xdr:colOff>6225753</xdr:colOff>
      <xdr:row>277</xdr:row>
      <xdr:rowOff>33617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6B3DECE-6F56-4C77-ABC3-E30162E44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4451" y="28803039"/>
          <a:ext cx="6225752" cy="4510928"/>
        </a:xfrm>
        <a:prstGeom prst="rect">
          <a:avLst/>
        </a:prstGeom>
      </xdr:spPr>
    </xdr:pic>
    <xdr:clientData/>
  </xdr:twoCellAnchor>
  <xdr:twoCellAnchor editAs="oneCell">
    <xdr:from>
      <xdr:col>3</xdr:col>
      <xdr:colOff>224117</xdr:colOff>
      <xdr:row>279</xdr:row>
      <xdr:rowOff>78443</xdr:rowOff>
    </xdr:from>
    <xdr:to>
      <xdr:col>3</xdr:col>
      <xdr:colOff>5322794</xdr:colOff>
      <xdr:row>299</xdr:row>
      <xdr:rowOff>57861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523B39-4B0B-4AE1-A1B0-A0EA7D363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38567" y="33758843"/>
          <a:ext cx="5098677" cy="3979918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301</xdr:row>
      <xdr:rowOff>78441</xdr:rowOff>
    </xdr:from>
    <xdr:to>
      <xdr:col>3</xdr:col>
      <xdr:colOff>6129618</xdr:colOff>
      <xdr:row>326</xdr:row>
      <xdr:rowOff>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755210-818F-4EBA-90CA-30E606E40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9274" y="38159391"/>
          <a:ext cx="6084794" cy="5003159"/>
        </a:xfrm>
        <a:prstGeom prst="rect">
          <a:avLst/>
        </a:prstGeom>
      </xdr:spPr>
    </xdr:pic>
    <xdr:clientData/>
  </xdr:twoCellAnchor>
  <xdr:twoCellAnchor editAs="oneCell">
    <xdr:from>
      <xdr:col>3</xdr:col>
      <xdr:colOff>145677</xdr:colOff>
      <xdr:row>330</xdr:row>
      <xdr:rowOff>190500</xdr:rowOff>
    </xdr:from>
    <xdr:to>
      <xdr:col>3</xdr:col>
      <xdr:colOff>6050946</xdr:colOff>
      <xdr:row>362</xdr:row>
      <xdr:rowOff>121584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40DE36-F09D-4D24-8C1A-A7BDF2B1A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60127" y="44072175"/>
          <a:ext cx="5905269" cy="6331884"/>
        </a:xfrm>
        <a:prstGeom prst="rect">
          <a:avLst/>
        </a:prstGeom>
      </xdr:spPr>
    </xdr:pic>
    <xdr:clientData/>
  </xdr:twoCellAnchor>
  <xdr:twoCellAnchor editAs="oneCell">
    <xdr:from>
      <xdr:col>3</xdr:col>
      <xdr:colOff>75243</xdr:colOff>
      <xdr:row>390</xdr:row>
      <xdr:rowOff>40824</xdr:rowOff>
    </xdr:from>
    <xdr:to>
      <xdr:col>3</xdr:col>
      <xdr:colOff>4355554</xdr:colOff>
      <xdr:row>424</xdr:row>
      <xdr:rowOff>163287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C434C62-2273-4833-A620-E1AFC60C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529" y="81806145"/>
          <a:ext cx="4280311" cy="7062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33618</xdr:colOff>
      <xdr:row>364</xdr:row>
      <xdr:rowOff>41467</xdr:rowOff>
    </xdr:from>
    <xdr:to>
      <xdr:col>3</xdr:col>
      <xdr:colOff>3957919</xdr:colOff>
      <xdr:row>389</xdr:row>
      <xdr:rowOff>172091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5EFE03F-07DC-67FE-801B-ED5CAC30D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6" y="75927702"/>
          <a:ext cx="3924301" cy="517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4475</xdr:colOff>
      <xdr:row>447</xdr:row>
      <xdr:rowOff>87965</xdr:rowOff>
    </xdr:from>
    <xdr:to>
      <xdr:col>3</xdr:col>
      <xdr:colOff>4953000</xdr:colOff>
      <xdr:row>487</xdr:row>
      <xdr:rowOff>183421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976BDC-A928-4235-88C2-21436106D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563" y="92973524"/>
          <a:ext cx="4948525" cy="8163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428</xdr:row>
      <xdr:rowOff>0</xdr:rowOff>
    </xdr:from>
    <xdr:to>
      <xdr:col>3</xdr:col>
      <xdr:colOff>3876675</xdr:colOff>
      <xdr:row>447</xdr:row>
      <xdr:rowOff>69423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F20225E-935A-7D90-2627-03CFF4BD2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088" y="89053147"/>
          <a:ext cx="3876675" cy="3901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683558</xdr:colOff>
      <xdr:row>493</xdr:row>
      <xdr:rowOff>59927</xdr:rowOff>
    </xdr:from>
    <xdr:to>
      <xdr:col>3</xdr:col>
      <xdr:colOff>4672853</xdr:colOff>
      <xdr:row>510</xdr:row>
      <xdr:rowOff>64932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C7B7AC3-6429-4D58-8C34-198144A0D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646" y="102481692"/>
          <a:ext cx="3989295" cy="343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149562</xdr:colOff>
      <xdr:row>511</xdr:row>
      <xdr:rowOff>134471</xdr:rowOff>
    </xdr:from>
    <xdr:to>
      <xdr:col>3</xdr:col>
      <xdr:colOff>6263004</xdr:colOff>
      <xdr:row>523</xdr:row>
      <xdr:rowOff>190501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DAB76F1-7912-41DD-9BE3-2006DE1EE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60650" y="106186942"/>
          <a:ext cx="6113442" cy="24765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525</xdr:row>
      <xdr:rowOff>39000</xdr:rowOff>
    </xdr:from>
    <xdr:to>
      <xdr:col>3</xdr:col>
      <xdr:colOff>3662569</xdr:colOff>
      <xdr:row>541</xdr:row>
      <xdr:rowOff>27269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9033110F-DBE7-4EBD-85C0-826EB41DD331}"/>
            </a:ext>
          </a:extLst>
        </xdr:cNvPr>
        <xdr:cNvGrpSpPr/>
      </xdr:nvGrpSpPr>
      <xdr:grpSpPr>
        <a:xfrm>
          <a:off x="1311088" y="108915353"/>
          <a:ext cx="3662569" cy="3316416"/>
          <a:chOff x="1420416" y="5434633"/>
          <a:chExt cx="3662569" cy="317039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90796D49-2F93-26E9-5977-EAC0999736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20416" y="5434633"/>
            <a:ext cx="3662569" cy="31703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2404A600-C1C9-C1C9-5B3C-398BDAF910EB}"/>
              </a:ext>
            </a:extLst>
          </xdr:cNvPr>
          <xdr:cNvSpPr/>
        </xdr:nvSpPr>
        <xdr:spPr>
          <a:xfrm>
            <a:off x="3658791" y="6473428"/>
            <a:ext cx="942975" cy="454819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</xdr:col>
      <xdr:colOff>130548</xdr:colOff>
      <xdr:row>541</xdr:row>
      <xdr:rowOff>89647</xdr:rowOff>
    </xdr:from>
    <xdr:to>
      <xdr:col>3</xdr:col>
      <xdr:colOff>6185086</xdr:colOff>
      <xdr:row>569</xdr:row>
      <xdr:rowOff>33396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F152F33-D822-4245-A90C-B1E565E1C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636" y="112294147"/>
          <a:ext cx="6054538" cy="5591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123264</xdr:colOff>
      <xdr:row>571</xdr:row>
      <xdr:rowOff>78442</xdr:rowOff>
    </xdr:from>
    <xdr:to>
      <xdr:col>3</xdr:col>
      <xdr:colOff>4647639</xdr:colOff>
      <xdr:row>590</xdr:row>
      <xdr:rowOff>142876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DE6337E-8AE7-4305-B1E7-7D787BDC3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352" y="118334118"/>
          <a:ext cx="4524375" cy="3896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326571</xdr:colOff>
      <xdr:row>592</xdr:row>
      <xdr:rowOff>27216</xdr:rowOff>
    </xdr:from>
    <xdr:to>
      <xdr:col>3</xdr:col>
      <xdr:colOff>5415643</xdr:colOff>
      <xdr:row>609</xdr:row>
      <xdr:rowOff>188501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B9BDCE7-33FC-4421-9B8C-47BCD9913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641021" y="817791"/>
          <a:ext cx="5089072" cy="356171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629</xdr:row>
      <xdr:rowOff>28575</xdr:rowOff>
    </xdr:from>
    <xdr:to>
      <xdr:col>3</xdr:col>
      <xdr:colOff>6095999</xdr:colOff>
      <xdr:row>642</xdr:row>
      <xdr:rowOff>37571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B103AB3-848E-4F25-8E91-F166B9F2B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47850" y="8220075"/>
          <a:ext cx="5562599" cy="2609321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644</xdr:row>
      <xdr:rowOff>85725</xdr:rowOff>
    </xdr:from>
    <xdr:to>
      <xdr:col>3</xdr:col>
      <xdr:colOff>4295775</xdr:colOff>
      <xdr:row>658</xdr:row>
      <xdr:rowOff>90785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7810378-FF78-4A91-9D0E-E63DE7B3B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19300" y="11277600"/>
          <a:ext cx="3590925" cy="2805410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613</xdr:row>
      <xdr:rowOff>142875</xdr:rowOff>
    </xdr:from>
    <xdr:to>
      <xdr:col>3</xdr:col>
      <xdr:colOff>4686300</xdr:colOff>
      <xdr:row>628</xdr:row>
      <xdr:rowOff>199716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8469B99-F5FE-4A8B-BD8B-302CD9CBC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343150" y="5133975"/>
          <a:ext cx="3657600" cy="3057216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662</xdr:row>
      <xdr:rowOff>47625</xdr:rowOff>
    </xdr:from>
    <xdr:to>
      <xdr:col>3</xdr:col>
      <xdr:colOff>4619094</xdr:colOff>
      <xdr:row>679</xdr:row>
      <xdr:rowOff>132914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7607DF9-FBCE-468A-93EB-EBE1DC3B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685925" y="14868525"/>
          <a:ext cx="4247619" cy="3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244929</xdr:colOff>
      <xdr:row>683</xdr:row>
      <xdr:rowOff>74438</xdr:rowOff>
    </xdr:from>
    <xdr:to>
      <xdr:col>3</xdr:col>
      <xdr:colOff>5905500</xdr:colOff>
      <xdr:row>704</xdr:row>
      <xdr:rowOff>34788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6B502A7-D027-5974-8171-27DC37FF6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556017" y="140921173"/>
          <a:ext cx="5660571" cy="4196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10</xdr:row>
      <xdr:rowOff>1743075</xdr:rowOff>
    </xdr:from>
    <xdr:to>
      <xdr:col>5</xdr:col>
      <xdr:colOff>5923823</xdr:colOff>
      <xdr:row>10</xdr:row>
      <xdr:rowOff>4552599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1CAAA-D27B-4D44-9F82-C424095D0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3050" y="4410075"/>
          <a:ext cx="5819048" cy="28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13</xdr:row>
      <xdr:rowOff>114300</xdr:rowOff>
    </xdr:from>
    <xdr:to>
      <xdr:col>16</xdr:col>
      <xdr:colOff>541237</xdr:colOff>
      <xdr:row>22</xdr:row>
      <xdr:rowOff>4057921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FF041-6B96-45AB-895A-E37A9E0EE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4475" y="17506950"/>
          <a:ext cx="13504762" cy="6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24</xdr:row>
      <xdr:rowOff>9525</xdr:rowOff>
    </xdr:from>
    <xdr:to>
      <xdr:col>16</xdr:col>
      <xdr:colOff>312675</xdr:colOff>
      <xdr:row>27</xdr:row>
      <xdr:rowOff>1312994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E81A1D-796C-4021-8952-1F5D9FD74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10675" y="25412700"/>
          <a:ext cx="13200000" cy="26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4505325</xdr:colOff>
      <xdr:row>43</xdr:row>
      <xdr:rowOff>676275</xdr:rowOff>
    </xdr:from>
    <xdr:to>
      <xdr:col>12</xdr:col>
      <xdr:colOff>323076</xdr:colOff>
      <xdr:row>43</xdr:row>
      <xdr:rowOff>1790561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9022DE-F082-444F-8281-EB6D562C4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63600" y="32508825"/>
          <a:ext cx="6190476" cy="1114286"/>
        </a:xfrm>
        <a:prstGeom prst="rect">
          <a:avLst/>
        </a:prstGeom>
      </xdr:spPr>
    </xdr:pic>
    <xdr:clientData/>
  </xdr:twoCellAnchor>
  <xdr:oneCellAnchor>
    <xdr:from>
      <xdr:col>5</xdr:col>
      <xdr:colOff>47625</xdr:colOff>
      <xdr:row>44</xdr:row>
      <xdr:rowOff>123825</xdr:rowOff>
    </xdr:from>
    <xdr:ext cx="10628571" cy="2180952"/>
    <xdr:pic>
      <xdr:nvPicPr>
        <xdr:cNvPr id="6" name="Picture 5">
          <a:extLst>
            <a:ext uri="{FF2B5EF4-FFF2-40B4-BE49-F238E27FC236}">
              <a16:creationId xmlns:a16="http://schemas.microsoft.com/office/drawing/2014/main" id="{CC380531-5622-45CA-B887-F543618CC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05900" y="34671000"/>
          <a:ext cx="10628571" cy="2180952"/>
        </a:xfrm>
        <a:prstGeom prst="rect">
          <a:avLst/>
        </a:prstGeom>
      </xdr:spPr>
    </xdr:pic>
    <xdr:clientData/>
  </xdr:oneCellAnchor>
  <xdr:oneCellAnchor>
    <xdr:from>
      <xdr:col>5</xdr:col>
      <xdr:colOff>142875</xdr:colOff>
      <xdr:row>55</xdr:row>
      <xdr:rowOff>9525</xdr:rowOff>
    </xdr:from>
    <xdr:ext cx="13495238" cy="1504762"/>
    <xdr:pic>
      <xdr:nvPicPr>
        <xdr:cNvPr id="7" name="Picture 6">
          <a:extLst>
            <a:ext uri="{FF2B5EF4-FFF2-40B4-BE49-F238E27FC236}">
              <a16:creationId xmlns:a16="http://schemas.microsoft.com/office/drawing/2014/main" id="{28403FA5-5F04-438C-866E-A7B60DCB4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01150" y="38509575"/>
          <a:ext cx="13495238" cy="1504762"/>
        </a:xfrm>
        <a:prstGeom prst="rect">
          <a:avLst/>
        </a:prstGeom>
      </xdr:spPr>
    </xdr:pic>
    <xdr:clientData/>
  </xdr:oneCellAnchor>
  <xdr:twoCellAnchor editAs="oneCell">
    <xdr:from>
      <xdr:col>5</xdr:col>
      <xdr:colOff>200025</xdr:colOff>
      <xdr:row>64</xdr:row>
      <xdr:rowOff>28575</xdr:rowOff>
    </xdr:from>
    <xdr:to>
      <xdr:col>12</xdr:col>
      <xdr:colOff>236824</xdr:colOff>
      <xdr:row>71</xdr:row>
      <xdr:rowOff>216109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4E94E6F-DF93-4D16-8A58-110B2677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58300" y="41709975"/>
          <a:ext cx="10409524" cy="1285711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43</xdr:row>
      <xdr:rowOff>647700</xdr:rowOff>
    </xdr:from>
    <xdr:to>
      <xdr:col>5</xdr:col>
      <xdr:colOff>4485730</xdr:colOff>
      <xdr:row>43</xdr:row>
      <xdr:rowOff>2590557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646364-9070-4F72-954D-166B1F6F0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82100" y="32480250"/>
          <a:ext cx="4361905" cy="1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31</xdr:row>
      <xdr:rowOff>142875</xdr:rowOff>
    </xdr:from>
    <xdr:to>
      <xdr:col>19</xdr:col>
      <xdr:colOff>426712</xdr:colOff>
      <xdr:row>32</xdr:row>
      <xdr:rowOff>1368626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627985-8779-4849-B47A-684D6E0C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20200" y="28117800"/>
          <a:ext cx="15304762" cy="1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</xdr:row>
      <xdr:rowOff>123825</xdr:rowOff>
    </xdr:from>
    <xdr:to>
      <xdr:col>13</xdr:col>
      <xdr:colOff>46249</xdr:colOff>
      <xdr:row>10</xdr:row>
      <xdr:rowOff>1820483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FF0B62-E711-44A1-999C-0158F821D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34475" y="314325"/>
          <a:ext cx="11009524" cy="3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33</xdr:row>
      <xdr:rowOff>114300</xdr:rowOff>
    </xdr:from>
    <xdr:to>
      <xdr:col>13</xdr:col>
      <xdr:colOff>65306</xdr:colOff>
      <xdr:row>43</xdr:row>
      <xdr:rowOff>827271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51517FD-80A3-4588-9F76-B8418BEC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10675" y="30146625"/>
          <a:ext cx="10952381" cy="2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6096000</xdr:colOff>
      <xdr:row>10</xdr:row>
      <xdr:rowOff>1800225</xdr:rowOff>
    </xdr:from>
    <xdr:to>
      <xdr:col>14</xdr:col>
      <xdr:colOff>542156</xdr:colOff>
      <xdr:row>11</xdr:row>
      <xdr:rowOff>1456717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DBE414-D464-4B01-A014-18B28F78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154275" y="4467225"/>
          <a:ext cx="6152381" cy="48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6124575</xdr:colOff>
      <xdr:row>11</xdr:row>
      <xdr:rowOff>1571625</xdr:rowOff>
    </xdr:from>
    <xdr:to>
      <xdr:col>14</xdr:col>
      <xdr:colOff>656445</xdr:colOff>
      <xdr:row>12</xdr:row>
      <xdr:rowOff>218595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505A662-B6E9-4F38-B7E4-9F722F549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182850" y="9439275"/>
          <a:ext cx="6238095" cy="38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10</xdr:row>
      <xdr:rowOff>4714875</xdr:rowOff>
    </xdr:from>
    <xdr:to>
      <xdr:col>5</xdr:col>
      <xdr:colOff>5695264</xdr:colOff>
      <xdr:row>12</xdr:row>
      <xdr:rowOff>113575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F43ED0C-DBED-4179-AB7D-A62312485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267825" y="7381875"/>
          <a:ext cx="5485714" cy="5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12</xdr:row>
      <xdr:rowOff>209550</xdr:rowOff>
    </xdr:from>
    <xdr:to>
      <xdr:col>5</xdr:col>
      <xdr:colOff>5761931</xdr:colOff>
      <xdr:row>12</xdr:row>
      <xdr:rowOff>4142883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D8336F-E963-401C-9C14-F98EE5839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267825" y="13277850"/>
          <a:ext cx="5552381" cy="39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145677</xdr:colOff>
      <xdr:row>72</xdr:row>
      <xdr:rowOff>89647</xdr:rowOff>
    </xdr:from>
    <xdr:to>
      <xdr:col>17</xdr:col>
      <xdr:colOff>154600</xdr:colOff>
      <xdr:row>85</xdr:row>
      <xdr:rowOff>135890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BF4F9D-AB98-9661-698E-0AC6D1F0C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11236" y="41237647"/>
          <a:ext cx="13780952" cy="2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88</xdr:row>
      <xdr:rowOff>145677</xdr:rowOff>
    </xdr:from>
    <xdr:to>
      <xdr:col>5</xdr:col>
      <xdr:colOff>5390500</xdr:colOff>
      <xdr:row>112</xdr:row>
      <xdr:rowOff>104309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EAA2859-C498-3244-2FED-2E354C8EB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256059" y="45764824"/>
          <a:ext cx="5200000" cy="37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2.22\dcs-is211\&#26085;&#21830;&#20849;&#26377;\&#65296;&#65294;&#26410;&#27770;&#20107;&#38917;\DB%20QA%20&#12471;&#12540;&#12488;\&#26696;&#20214;&#25505;&#30058;&#65411;&#65392;&#65420;&#65438;&#65433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Documents%20and%20Settings\sasaki_c_help\&#12487;&#12473;&#12463;&#12488;&#12483;&#12503;\&#35373;&#35336;&#2636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65432;&#65422;&#65439;&#65404;&#65438;&#65412;&#65432;\&#12450;&#12488;&#12522;&#12499;&#12517;&#12540;&#12488;&#19968;&#35239;&#31532;9.1&#29256;\&#21442;&#29031;&#29992;&#65317;&#65330;&#22259;&#65288;&#20849;&#36890;&#12384;&#12369;&#21512;&#20307;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PYF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r_ueda/Desktop/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4\share\500_&#26032;&#27083;&#24819;&#38283;&#30330;\04_&#35373;&#35336;\60_UI&#35373;&#35336;\K_&#23601;&#26989;\KSU_&#20491;&#20154;&#12473;&#12465;&#12472;&#12517;&#12540;&#12523;&#20462;&#27491;\KSU003_&#20491;&#20154;&#12473;&#12465;&#12472;&#12517;&#12540;&#12523;&#20462;&#27491;(&#26085;&#20184;&#21029;)\ver4&#65374;\&#20316;&#26989;\&#30011;&#38754;&#35373;&#35336;&#26360;-KSU003_&#20491;&#20154;&#12473;&#12465;&#12472;&#12517;&#12540;&#12523;&#20462;&#27491;(&#26085;&#20184;&#21029;)_&#20316;&#26989;&#21029;_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tax\H17_paytax\DSIN9808\SS&#35373;&#35336;&#26360;\01-GW\&#65396;&#65437;&#65412;&#65438;&#65429;&#65392;&#65403;&#65438;\EXCEL\COPYF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NIPG025&#24180;&#20491;&#12456;&#12521;&#12540;&#30906;&#35469;&#12487;&#12540;&#12479;&#20316;&#2510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BIPG024_&#24460;&#26085;&#22793;&#26356;&#30906;&#35469;&#12522;&#12473;&#12488;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onglx.NSVC\Downloads\khaipa_&#12473;&#12465;&#12472;&#12517;&#12540;&#12523;&#9312;-8-C&#12481;&#12540;&#12512;_Estimate.xlsx" TargetMode="External"/><Relationship Id="rId1" Type="http://schemas.openxmlformats.org/officeDocument/2006/relationships/externalLinkPath" Target="/Users/duonglx.NSVC/Downloads/khaipa_&#12473;&#12465;&#12472;&#12517;&#12540;&#12523;&#9312;-8-C&#12481;&#12540;&#12512;_Estim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K\&#23601;&#26989;\KSU003_&#20491;&#20154;&#12473;&#12465;&#12472;&#12517;&#12540;&#12523;&#20462;&#27491;(&#26085;&#20184;&#21029;)_&#20316;&#26989;&#21029;\&#30011;&#38754;&#35373;&#35336;&#26360;-KSU003_&#20491;&#20154;&#12473;&#12465;&#12472;&#12517;&#12540;&#12523;&#20462;&#27491;(&#26085;&#20184;&#21029;)_&#20316;&#26989;&#2102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ools\&#23481;&#37327;&#35211;&#31309;\&#35211;&#31309;&#25903;&#255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23481;&#37327;\&#32034;&#24341;\&#24773;&#22577;&#21029;&#65403;&#65392;&#65418;&#65438;&#21029;INDEX&#23481;&#37327;1.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定義書（案件番号採番）"/>
      <sheetName val="案件採番ﾃｰﾌﾞﾙ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帳票一覧"/>
      <sheetName val="出力資料定義書"/>
      <sheetName val="帳票レイアウト"/>
      <sheetName val="SAMPLE"/>
      <sheetName val="帳票項目一覧"/>
      <sheetName val="FILE一覧"/>
      <sheetName val="FILE項目定義"/>
      <sheetName val="プログラム一覧"/>
      <sheetName val="ＪＯＢフロー"/>
      <sheetName val="内部コード定義書"/>
      <sheetName val="プログラム仕様書==&gt;"/>
      <sheetName val="表紙"/>
      <sheetName val="変更履歴"/>
      <sheetName val="定義書"/>
      <sheetName val="処理記述"/>
      <sheetName val="データ編集(GIPA013)"/>
      <sheetName val="データ編集(GIPZ018)"/>
      <sheetName val="データ編集(GIPA023)"/>
      <sheetName val="オペ表示項目一覧"/>
      <sheetName val="エラーメッセージ"/>
      <sheetName val="補足説明（ｾｸﾞﾒﾝﾄ構造図）"/>
      <sheetName val="補足説明（２）"/>
      <sheetName val="補足説明（３）"/>
      <sheetName val="補足説明（４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  <sheetName val="sheet1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>'0':未処理、'1':仮処理、'2':本処理、'3':出力不要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参照用ＥＲ図（共通だけ合体）"/>
      <sheetName val="Sheet3"/>
      <sheetName val="基幹DB対応シート"/>
      <sheetName val="調査シート作成用マクロ"/>
      <sheetName val="Sheet5"/>
      <sheetName val="マクロ"/>
      <sheetName val="Sheet1"/>
      <sheetName val="マスターシート"/>
      <sheetName val="入力テーブルの一覧"/>
      <sheetName val="テーブル作成時の考慮点"/>
      <sheetName val="参考　並び順検討"/>
      <sheetName val="資料１　内部資料（検討資料再鑑後再修正）"/>
      <sheetName val="資料２　内部資料（検討資料再鑑後再修正）"/>
      <sheetName val="資料２　内部資料（検討資料再鑑後修正）  "/>
      <sheetName val="資料１　内部資料（項目ベース再鑑前） "/>
      <sheetName val="資料２　内部資料（検討資料再鑑前）"/>
      <sheetName val="資料１　内部資料（項目ベース再鑑前） (2)"/>
      <sheetName val="資料２　内部資料（コメント入り検討資料） "/>
      <sheetName val="作業用（変更するときはまずこれから）"/>
      <sheetName val="マスターシート（作業用）"/>
      <sheetName val="口座開設実績情報＿日次"/>
      <sheetName val="商品ファンド情報＿日次"/>
      <sheetName val="投信定時定額購入情報＿日次"/>
      <sheetName val="合体"/>
      <sheetName val="債券保護預り明細情報＿日次・月次"/>
      <sheetName val="外貨固定性預金明細情報＿日次・月次"/>
      <sheetName val="外貨流動性預金口座情報＿日次・月次"/>
      <sheetName val="債券保護預り口座情報＿日次・月次"/>
      <sheetName val="債券銘柄情報＿月次･日次"/>
      <sheetName val="顧客生命保険明細情報＿日次"/>
      <sheetName val="顧客別残高情報＿日次"/>
      <sheetName val="投信顧客別商品情報＿日次"/>
      <sheetName val="投信顧客口座情報＿日次"/>
      <sheetName val="投信ファンドマスタ情報＿日次"/>
      <sheetName val="銘柄別残高情報＿日次"/>
      <sheetName val="ユニット保有残高情報＿日次"/>
      <sheetName val="店顧客＿インデクス＿日次"/>
      <sheetName val="顧客＿共通属性＿月次"/>
      <sheetName val="Sheet2"/>
      <sheetName val="共同利用システム修正⇒目的別手順書（間接入力）"/>
      <sheetName val="（別紙１）変更内容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  <sheetName val="参照シート"/>
      <sheetName val="table詳細"/>
    </sheetNames>
    <definedNames>
      <definedName name="ワイドに"/>
      <definedName name="見やすく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印刷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説明用Sheet"/>
      <sheetName val="項目移送"/>
      <sheetName val="補足資料"/>
      <sheetName val="作業Sheet"/>
      <sheetName val="作業②"/>
      <sheetName val="Sheet1"/>
      <sheetName val="Sheet3"/>
    </sheetNames>
    <sheetDataSet>
      <sheetData sheetId="0">
        <row r="1">
          <cell r="Y1" t="str">
            <v>就業システム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終了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変更履歴"/>
      <sheetName val="定義書"/>
      <sheetName val="処理記述"/>
      <sheetName val="データ項目記述（HEN001)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定義書"/>
      <sheetName val="変更履歴"/>
      <sheetName val="処理記述"/>
      <sheetName val="IPZ017"/>
      <sheetName val="IPA013"/>
      <sheetName val="IPA022"/>
      <sheetName val="IPA023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スケジュール①-8-Cチーム"/>
      <sheetName val="1_UI"/>
      <sheetName val="2-MenuOCD"/>
      <sheetName val="工数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項目移送"/>
      <sheetName val="補足資料"/>
      <sheetName val="作業Sheet"/>
      <sheetName val="作業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支援"/>
      <sheetName val="Sheet1"/>
      <sheetName val="業務（自動）_NET"/>
      <sheetName val="業務（自動）_JOB"/>
    </sheetNames>
    <definedNames>
      <definedName name="cal_index_size"/>
      <definedName name="cal_table_size"/>
    </definedNames>
    <sheetDataSet>
      <sheetData sheetId="0" refreshError="1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情報別ｻｰﾊﾞ別INDEX容量1.5"/>
      <sheetName val="前提条件一覧ひながた"/>
      <sheetName val="前提条件一覧記入例"/>
      <sheetName val="要因・前提条件パターン分類表"/>
      <sheetName val="共同利用システム修正⇒目的別手順書（間接入力）"/>
      <sheetName val="（別紙１）変更内容"/>
      <sheetName val="預り資産共通明細＿日次・月次"/>
      <sheetName val="Sheet1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</sheetNames>
    <definedNames>
      <definedName name="CULC.cal_index_siz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  <sheetName val="１．社内ﾈｯﾄﾜｰｸﾊｰﾄﾞｳｪｱ"/>
      <sheetName val="工数0511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仕切価格"/>
      <sheetName val="１．社内ﾈｯﾄﾜｰｸﾊｰﾄﾞｳｪｱ"/>
      <sheetName val="テーブル定義書（案件番号採番）"/>
      <sheetName val="WBS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>製品名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保守支援</v>
          </cell>
          <cell r="AL4" t="str">
            <v>保守料金</v>
          </cell>
          <cell r="AM4" t="str">
            <v>保守委託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>M6754-5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40_&#12489;&#12513;&#12452;&#12531;&#35373;&#35336;/&#12489;&#12513;&#12452;&#12531;&#20181;&#27096;&#26360;/UK/&#12527;&#12540;&#12463;&#12501;&#12525;&#12540;/&#23455;&#32318;&#30906;&#35469;&#31649;&#29702;/&#25215;&#35469;&#12523;&#12540;&#12488;&#20013;&#38291;&#12487;&#12540;&#12479;/" TargetMode="External"/><Relationship Id="rId2" Type="http://schemas.openxmlformats.org/officeDocument/2006/relationships/hyperlink" Target="../../40_&#12489;&#12513;&#12452;&#12531;&#35373;&#35336;/&#12489;&#12513;&#12452;&#12531;&#20181;&#27096;&#26360;/UK/&#12527;&#12540;&#12463;&#12501;&#12525;&#12540;/Export/" TargetMode="External"/><Relationship Id="rId1" Type="http://schemas.openxmlformats.org/officeDocument/2006/relationships/hyperlink" Target="../../../03_&#27010;&#35201;&#35373;&#35336;/01_&#27010;&#35201;&#35373;&#35336;&#26360;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192.168.50.4\share\500_&#26032;&#27083;&#24819;&#38283;&#30330;\04_&#35373;&#35336;\40_&#12489;&#12513;&#12452;&#12531;&#35373;&#35336;\&#12489;&#12513;&#12452;&#12531;&#20181;&#27096;&#26360;\UK\at_&#23601;&#26989;\function_&#23601;&#26989;&#27231;&#33021;\&#23455;&#32318;&#20462;&#27491;\&#26376;&#21029;&#20462;&#27491;\&#20250;&#31038;&#12398;&#12501;&#12457;&#12540;&#12510;&#12483;&#12488;&#65288;&#12473;&#12510;&#12507;&#29256;&#65289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7"/>
  <sheetViews>
    <sheetView showGridLines="0" tabSelected="1" zoomScale="85" zoomScaleNormal="85" workbookViewId="0">
      <pane ySplit="1" topLeftCell="A3" activePane="bottomLeft" state="frozen"/>
      <selection pane="bottomLeft" activeCell="D44" sqref="D44"/>
    </sheetView>
  </sheetViews>
  <sheetFormatPr defaultRowHeight="15.75" customHeight="1" outlineLevelRow="1"/>
  <cols>
    <col min="1" max="1" width="18.875" customWidth="1"/>
    <col min="2" max="2" width="15" customWidth="1"/>
    <col min="3" max="3" width="15.25" customWidth="1"/>
    <col min="4" max="4" width="139.625" customWidth="1"/>
    <col min="7" max="7" width="30.75" customWidth="1"/>
  </cols>
  <sheetData>
    <row r="1" spans="1:7" ht="27" customHeight="1"/>
    <row r="2" spans="1:7" ht="34.5" customHeight="1">
      <c r="A2" s="278" t="s">
        <v>68</v>
      </c>
      <c r="B2" s="278"/>
      <c r="C2" s="278"/>
      <c r="D2" s="278" t="s">
        <v>69</v>
      </c>
      <c r="E2" s="279" t="s">
        <v>81</v>
      </c>
      <c r="F2" s="279" t="s">
        <v>82</v>
      </c>
      <c r="G2" s="278" t="s">
        <v>70</v>
      </c>
    </row>
    <row r="3" spans="1:7" ht="15.75" customHeight="1" outlineLevel="1">
      <c r="A3" s="280" t="s">
        <v>83</v>
      </c>
      <c r="B3" s="280"/>
      <c r="C3" s="280"/>
      <c r="D3" s="280"/>
      <c r="E3" s="280"/>
      <c r="F3" s="280"/>
      <c r="G3" s="280"/>
    </row>
    <row r="4" spans="1:7" ht="15.75" customHeight="1" outlineLevel="1">
      <c r="A4" s="281"/>
      <c r="B4" s="281"/>
      <c r="C4" s="281"/>
      <c r="D4" s="96" t="s">
        <v>84</v>
      </c>
      <c r="E4" s="91"/>
      <c r="F4" s="92"/>
      <c r="G4" s="92"/>
    </row>
    <row r="5" spans="1:7" ht="15.75" customHeight="1" outlineLevel="1">
      <c r="A5" s="281"/>
      <c r="B5" s="281"/>
      <c r="C5" s="281"/>
      <c r="D5" s="282" t="s">
        <v>102</v>
      </c>
      <c r="E5" s="93" t="s">
        <v>85</v>
      </c>
      <c r="F5" s="93" t="s">
        <v>86</v>
      </c>
      <c r="G5" s="94"/>
    </row>
    <row r="6" spans="1:7" ht="15.75" customHeight="1" outlineLevel="1">
      <c r="A6" s="281"/>
      <c r="B6" s="281"/>
      <c r="C6" s="281"/>
      <c r="D6" s="96" t="s">
        <v>87</v>
      </c>
      <c r="E6" s="91"/>
      <c r="F6" s="92"/>
      <c r="G6" s="92"/>
    </row>
    <row r="7" spans="1:7" ht="15.75" customHeight="1" outlineLevel="1">
      <c r="A7" s="281"/>
      <c r="B7" s="281"/>
      <c r="C7" s="281"/>
      <c r="D7" s="282" t="s">
        <v>99</v>
      </c>
      <c r="E7" s="93" t="s">
        <v>85</v>
      </c>
      <c r="F7" s="93" t="s">
        <v>86</v>
      </c>
      <c r="G7" s="94"/>
    </row>
    <row r="8" spans="1:7" ht="15.75" customHeight="1" outlineLevel="1">
      <c r="A8" s="281"/>
      <c r="B8" s="281"/>
      <c r="C8" s="281"/>
      <c r="D8" s="283" t="s">
        <v>88</v>
      </c>
      <c r="E8" s="91"/>
      <c r="F8" s="92"/>
      <c r="G8" s="92"/>
    </row>
    <row r="9" spans="1:7" ht="15.75" customHeight="1" outlineLevel="1">
      <c r="A9" s="281"/>
      <c r="B9" s="281"/>
      <c r="C9" s="281"/>
      <c r="D9" s="282" t="s">
        <v>104</v>
      </c>
      <c r="E9" s="94" t="s">
        <v>89</v>
      </c>
      <c r="F9" s="94"/>
      <c r="G9" s="94"/>
    </row>
    <row r="10" spans="1:7" ht="15.75" customHeight="1" outlineLevel="1">
      <c r="A10" s="281"/>
      <c r="B10" s="281"/>
      <c r="C10" s="281"/>
      <c r="D10" s="282" t="s">
        <v>90</v>
      </c>
      <c r="E10" s="94" t="s">
        <v>89</v>
      </c>
      <c r="F10" s="94"/>
      <c r="G10" s="94"/>
    </row>
    <row r="11" spans="1:7" ht="15.75" customHeight="1" outlineLevel="1">
      <c r="A11" s="280" t="s">
        <v>91</v>
      </c>
      <c r="B11" s="280"/>
      <c r="C11" s="280"/>
      <c r="D11" s="280"/>
      <c r="E11" s="280"/>
      <c r="F11" s="280"/>
      <c r="G11" s="280"/>
    </row>
    <row r="12" spans="1:7" ht="15.75" customHeight="1" outlineLevel="1">
      <c r="A12" s="284"/>
      <c r="B12" s="284"/>
      <c r="C12" s="284"/>
      <c r="D12" s="285" t="s">
        <v>92</v>
      </c>
      <c r="E12" s="91"/>
      <c r="F12" s="92"/>
      <c r="G12" s="92"/>
    </row>
    <row r="13" spans="1:7" ht="15.75" customHeight="1" outlineLevel="1">
      <c r="A13" s="284"/>
      <c r="B13" s="284"/>
      <c r="C13" s="284"/>
      <c r="D13" s="94" t="s">
        <v>106</v>
      </c>
      <c r="E13" s="93"/>
      <c r="F13" s="93" t="s">
        <v>109</v>
      </c>
      <c r="G13" s="94"/>
    </row>
    <row r="14" spans="1:7" ht="15.75" customHeight="1" outlineLevel="1">
      <c r="A14" s="284"/>
      <c r="B14" s="284"/>
      <c r="C14" s="284"/>
      <c r="D14" s="285" t="s">
        <v>93</v>
      </c>
      <c r="E14" s="91"/>
      <c r="F14" s="92"/>
      <c r="G14" s="92"/>
    </row>
    <row r="15" spans="1:7" ht="15.75" customHeight="1" outlineLevel="1">
      <c r="A15" s="284"/>
      <c r="B15" s="284"/>
      <c r="C15" s="284"/>
      <c r="D15" s="94" t="s">
        <v>111</v>
      </c>
      <c r="E15" s="94" t="s">
        <v>89</v>
      </c>
      <c r="F15" s="94"/>
      <c r="G15" s="94"/>
    </row>
    <row r="16" spans="1:7" ht="15.75" customHeight="1" outlineLevel="1">
      <c r="A16" s="95" t="s">
        <v>94</v>
      </c>
      <c r="B16" s="95"/>
      <c r="C16" s="95"/>
      <c r="D16" s="95"/>
      <c r="E16" s="95"/>
      <c r="F16" s="95"/>
      <c r="G16" s="95"/>
    </row>
    <row r="17" spans="1:7" ht="15.75" customHeight="1" outlineLevel="1">
      <c r="A17" s="95" t="s">
        <v>95</v>
      </c>
      <c r="B17" s="95"/>
      <c r="C17" s="95"/>
      <c r="D17" s="96" t="s">
        <v>96</v>
      </c>
      <c r="E17" s="94"/>
      <c r="F17" s="94"/>
      <c r="G17" s="94" t="s">
        <v>97</v>
      </c>
    </row>
    <row r="18" spans="1:7" ht="15.75" customHeight="1" outlineLevel="1">
      <c r="A18" s="280" t="s">
        <v>217</v>
      </c>
      <c r="B18" s="280" t="s">
        <v>218</v>
      </c>
      <c r="C18" s="280" t="s">
        <v>219</v>
      </c>
      <c r="D18" s="280"/>
      <c r="E18" s="280"/>
      <c r="F18" s="280"/>
      <c r="G18" s="280"/>
    </row>
    <row r="19" spans="1:7" ht="15.75" customHeight="1">
      <c r="A19" s="286"/>
      <c r="B19" s="287" t="s">
        <v>223</v>
      </c>
      <c r="C19" s="276" t="s">
        <v>221</v>
      </c>
      <c r="D19" s="276" t="s">
        <v>224</v>
      </c>
      <c r="E19" s="94" t="s">
        <v>89</v>
      </c>
      <c r="F19" s="94"/>
      <c r="G19" s="94"/>
    </row>
    <row r="20" spans="1:7" ht="15.75" customHeight="1">
      <c r="A20" s="286"/>
      <c r="B20" s="287"/>
      <c r="C20" s="276" t="s">
        <v>128</v>
      </c>
      <c r="D20" s="276" t="s">
        <v>225</v>
      </c>
      <c r="E20" s="94" t="s">
        <v>89</v>
      </c>
      <c r="F20" s="94"/>
      <c r="G20" s="276"/>
    </row>
    <row r="21" spans="1:7" ht="15.75" customHeight="1">
      <c r="A21" s="286"/>
      <c r="B21" s="286" t="s">
        <v>226</v>
      </c>
      <c r="C21" s="276" t="s">
        <v>221</v>
      </c>
      <c r="D21" s="276" t="s">
        <v>227</v>
      </c>
      <c r="E21" s="94" t="s">
        <v>89</v>
      </c>
      <c r="F21" s="94"/>
      <c r="G21" s="276"/>
    </row>
    <row r="22" spans="1:7" ht="15.75" customHeight="1">
      <c r="A22" s="286"/>
      <c r="B22" s="286"/>
      <c r="C22" s="276" t="s">
        <v>157</v>
      </c>
      <c r="D22" s="276" t="s">
        <v>228</v>
      </c>
      <c r="E22" s="94" t="s">
        <v>89</v>
      </c>
      <c r="F22" s="94"/>
      <c r="G22" s="276"/>
    </row>
    <row r="23" spans="1:7" ht="15.75" customHeight="1">
      <c r="A23" s="286"/>
      <c r="B23" s="286" t="s">
        <v>229</v>
      </c>
      <c r="C23" s="276" t="s">
        <v>221</v>
      </c>
      <c r="D23" s="276" t="s">
        <v>230</v>
      </c>
      <c r="E23" s="94" t="s">
        <v>89</v>
      </c>
      <c r="F23" s="94"/>
      <c r="G23" s="276"/>
    </row>
    <row r="24" spans="1:7" ht="15.75" customHeight="1">
      <c r="A24" s="286"/>
      <c r="B24" s="286"/>
      <c r="C24" s="276" t="s">
        <v>229</v>
      </c>
      <c r="D24" s="276" t="s">
        <v>231</v>
      </c>
      <c r="E24" s="94" t="s">
        <v>89</v>
      </c>
      <c r="F24" s="94"/>
      <c r="G24" s="276"/>
    </row>
    <row r="25" spans="1:7" ht="15.75" customHeight="1">
      <c r="A25" s="286"/>
      <c r="B25" s="286" t="s">
        <v>232</v>
      </c>
      <c r="C25" s="276" t="s">
        <v>221</v>
      </c>
      <c r="D25" s="276" t="s">
        <v>233</v>
      </c>
      <c r="E25" s="94" t="s">
        <v>89</v>
      </c>
      <c r="F25" s="94"/>
      <c r="G25" s="276"/>
    </row>
    <row r="26" spans="1:7" ht="15.75" customHeight="1">
      <c r="A26" s="286"/>
      <c r="B26" s="286"/>
      <c r="C26" s="276" t="s">
        <v>164</v>
      </c>
      <c r="D26" s="276" t="s">
        <v>234</v>
      </c>
      <c r="E26" s="94" t="s">
        <v>89</v>
      </c>
      <c r="F26" s="94"/>
      <c r="G26" s="276"/>
    </row>
    <row r="27" spans="1:7" ht="15.75" customHeight="1">
      <c r="A27" s="286" t="s">
        <v>235</v>
      </c>
      <c r="B27" s="288" t="s">
        <v>220</v>
      </c>
      <c r="C27" s="288" t="s">
        <v>221</v>
      </c>
      <c r="D27" s="288" t="s">
        <v>236</v>
      </c>
      <c r="E27" s="281" t="s">
        <v>89</v>
      </c>
      <c r="F27" s="281"/>
      <c r="G27" s="281"/>
    </row>
    <row r="28" spans="1:7" ht="15.75" customHeight="1">
      <c r="A28" s="286"/>
      <c r="B28" s="288" t="s">
        <v>237</v>
      </c>
      <c r="C28" s="288" t="s">
        <v>221</v>
      </c>
      <c r="D28" s="288" t="s">
        <v>238</v>
      </c>
      <c r="E28" s="281" t="s">
        <v>89</v>
      </c>
      <c r="F28" s="281"/>
      <c r="G28" s="281"/>
    </row>
    <row r="29" spans="1:7" ht="15.75" customHeight="1">
      <c r="A29" s="286"/>
      <c r="B29" s="288" t="s">
        <v>239</v>
      </c>
      <c r="C29" s="288" t="s">
        <v>221</v>
      </c>
      <c r="D29" s="288" t="s">
        <v>240</v>
      </c>
      <c r="E29" s="281" t="s">
        <v>89</v>
      </c>
      <c r="F29" s="281"/>
      <c r="G29" s="281"/>
    </row>
    <row r="30" spans="1:7" ht="15.75" customHeight="1">
      <c r="A30" s="286" t="s">
        <v>241</v>
      </c>
      <c r="B30" s="286" t="s">
        <v>220</v>
      </c>
      <c r="C30" s="276" t="s">
        <v>221</v>
      </c>
      <c r="D30" s="276" t="s">
        <v>242</v>
      </c>
      <c r="E30" s="94" t="s">
        <v>89</v>
      </c>
      <c r="F30" s="94"/>
      <c r="G30" s="94"/>
    </row>
    <row r="31" spans="1:7" ht="15.75" customHeight="1">
      <c r="A31" s="286"/>
      <c r="B31" s="286"/>
      <c r="C31" s="276" t="s">
        <v>243</v>
      </c>
      <c r="D31" s="276" t="s">
        <v>244</v>
      </c>
      <c r="E31" s="94" t="s">
        <v>89</v>
      </c>
      <c r="F31" s="94"/>
      <c r="G31" s="94"/>
    </row>
    <row r="32" spans="1:7" ht="15.75" customHeight="1">
      <c r="A32" s="286"/>
      <c r="B32" s="276" t="s">
        <v>222</v>
      </c>
      <c r="C32" s="276" t="s">
        <v>221</v>
      </c>
      <c r="D32" s="276" t="s">
        <v>245</v>
      </c>
      <c r="E32" s="94" t="s">
        <v>89</v>
      </c>
      <c r="F32" s="94"/>
      <c r="G32" s="94"/>
    </row>
    <row r="33" spans="1:7" ht="15.75" customHeight="1">
      <c r="A33" s="286"/>
      <c r="B33" s="276" t="s">
        <v>239</v>
      </c>
      <c r="C33" s="276" t="s">
        <v>221</v>
      </c>
      <c r="D33" s="276" t="s">
        <v>246</v>
      </c>
      <c r="E33" s="94" t="s">
        <v>89</v>
      </c>
      <c r="F33" s="94"/>
      <c r="G33" s="94"/>
    </row>
    <row r="34" spans="1:7" ht="15.75" customHeight="1">
      <c r="A34" s="276" t="s">
        <v>213</v>
      </c>
      <c r="B34" s="276" t="s">
        <v>220</v>
      </c>
      <c r="C34" s="276" t="s">
        <v>247</v>
      </c>
      <c r="D34" s="277" t="s">
        <v>248</v>
      </c>
      <c r="E34" s="93" t="s">
        <v>85</v>
      </c>
      <c r="F34" s="93" t="s">
        <v>249</v>
      </c>
      <c r="G34" s="94"/>
    </row>
    <row r="37" spans="1:7" ht="15.75" customHeight="1">
      <c r="B37" s="74"/>
    </row>
  </sheetData>
  <mergeCells count="11">
    <mergeCell ref="A30:A33"/>
    <mergeCell ref="B30:B31"/>
    <mergeCell ref="A12:A15"/>
    <mergeCell ref="B12:B15"/>
    <mergeCell ref="C12:C15"/>
    <mergeCell ref="A19:A26"/>
    <mergeCell ref="B19:B20"/>
    <mergeCell ref="B21:B22"/>
    <mergeCell ref="B23:B24"/>
    <mergeCell ref="B25:B26"/>
    <mergeCell ref="A27:A29"/>
  </mergeCells>
  <phoneticPr fontId="6"/>
  <conditionalFormatting sqref="A3:C3 A11:C11 A16:C16">
    <cfRule type="expression" dxfId="20" priority="3">
      <formula>$A3&lt;&gt;""</formula>
    </cfRule>
  </conditionalFormatting>
  <conditionalFormatting sqref="A2:G2">
    <cfRule type="expression" dxfId="19" priority="2">
      <formula>$A2&lt;&gt;""</formula>
    </cfRule>
  </conditionalFormatting>
  <conditionalFormatting sqref="A18:C18">
    <cfRule type="expression" dxfId="7" priority="1">
      <formula>$A18&lt;&gt;""</formula>
    </cfRule>
  </conditionalFormatting>
  <hyperlinks>
    <hyperlink ref="D17" r:id="rId1" xr:uid="{2C3BA7A1-C941-46D4-9A9A-D95B019B798C}"/>
    <hyperlink ref="D4" r:id="rId2" xr:uid="{606A0D69-5515-42FA-AAF4-12474CF42943}"/>
    <hyperlink ref="D6" r:id="rId3" xr:uid="{F69F3CFC-78E0-4845-8375-B7E56D53D3BA}"/>
    <hyperlink ref="D8" r:id="rId4" xr:uid="{11C27FDB-A9E2-4BE9-814A-760143BB58A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8"/>
  <sheetViews>
    <sheetView showGridLines="0" zoomScale="85" zoomScaleNormal="85" zoomScaleSheetLayoutView="55" zoomScalePageLayoutView="85" workbookViewId="0">
      <pane ySplit="1" topLeftCell="A680" activePane="bottomLeft" state="frozen"/>
      <selection pane="bottomLeft" activeCell="D718" sqref="D718"/>
    </sheetView>
  </sheetViews>
  <sheetFormatPr defaultColWidth="8.25" defaultRowHeight="14.25" outlineLevelRow="1"/>
  <cols>
    <col min="1" max="1" width="1.5" style="182" customWidth="1"/>
    <col min="2" max="2" width="6.625" style="182" customWidth="1"/>
    <col min="3" max="3" width="9.125" style="182" customWidth="1"/>
    <col min="4" max="4" width="83" style="182" customWidth="1"/>
    <col min="5" max="5" width="79.25" style="182" bestFit="1" customWidth="1"/>
    <col min="6" max="6" width="10.25" style="182" customWidth="1"/>
    <col min="7" max="7" width="9" style="182" customWidth="1"/>
    <col min="8" max="16384" width="8.25" style="182"/>
  </cols>
  <sheetData>
    <row r="1" spans="2:7" ht="15">
      <c r="B1" s="190" t="s">
        <v>74</v>
      </c>
      <c r="C1" s="190" t="s">
        <v>71</v>
      </c>
      <c r="D1" s="190" t="s">
        <v>75</v>
      </c>
      <c r="E1" s="191" t="s">
        <v>72</v>
      </c>
      <c r="F1" s="191" t="s">
        <v>73</v>
      </c>
      <c r="G1" s="191" t="s">
        <v>76</v>
      </c>
    </row>
    <row r="2" spans="2:7" ht="15.75" outlineLevel="1">
      <c r="B2" s="142">
        <v>1</v>
      </c>
      <c r="C2" s="138" t="s">
        <v>101</v>
      </c>
      <c r="D2" s="139"/>
      <c r="E2" s="140"/>
      <c r="F2" s="140"/>
      <c r="G2" s="142"/>
    </row>
    <row r="3" spans="2:7" ht="15.75" outlineLevel="1">
      <c r="B3" s="142"/>
      <c r="C3" s="142"/>
      <c r="D3" s="142"/>
      <c r="E3" s="143" t="s">
        <v>98</v>
      </c>
      <c r="F3" s="144">
        <v>0.5</v>
      </c>
      <c r="G3" s="142"/>
    </row>
    <row r="4" spans="2:7" ht="15.75" outlineLevel="1">
      <c r="B4" s="142"/>
      <c r="C4" s="142"/>
      <c r="D4" s="142"/>
      <c r="E4" s="143" t="s">
        <v>112</v>
      </c>
      <c r="F4" s="144">
        <f>0.5*5</f>
        <v>2.5</v>
      </c>
      <c r="G4" s="142"/>
    </row>
    <row r="5" spans="2:7" ht="15.75" outlineLevel="1">
      <c r="B5" s="142"/>
      <c r="C5" s="142"/>
      <c r="D5" s="142"/>
      <c r="E5" s="143" t="s">
        <v>113</v>
      </c>
      <c r="F5" s="144">
        <f>1.5 *1</f>
        <v>1.5</v>
      </c>
      <c r="G5" s="142"/>
    </row>
    <row r="6" spans="2:7" ht="15.75" outlineLevel="1">
      <c r="B6" s="142"/>
      <c r="C6" s="142"/>
      <c r="D6" s="142"/>
      <c r="E6" s="159"/>
      <c r="F6" s="160"/>
      <c r="G6" s="142"/>
    </row>
    <row r="7" spans="2:7" ht="15.75" outlineLevel="1">
      <c r="B7" s="142"/>
      <c r="C7" s="142"/>
      <c r="D7" s="142"/>
      <c r="E7" s="145"/>
      <c r="F7" s="146"/>
      <c r="G7" s="142"/>
    </row>
    <row r="8" spans="2:7" ht="15.75" outlineLevel="1">
      <c r="B8" s="142"/>
      <c r="C8" s="142"/>
      <c r="D8" s="142"/>
      <c r="E8" s="145"/>
      <c r="F8" s="146"/>
      <c r="G8" s="142"/>
    </row>
    <row r="9" spans="2:7" ht="71.45" customHeight="1" outlineLevel="1">
      <c r="B9" s="142"/>
      <c r="C9" s="142"/>
      <c r="D9" s="142"/>
      <c r="E9" s="147"/>
      <c r="F9" s="142"/>
      <c r="G9" s="142"/>
    </row>
    <row r="10" spans="2:7" ht="130.9" customHeight="1" outlineLevel="1">
      <c r="B10" s="142"/>
      <c r="C10" s="142"/>
      <c r="D10" s="142"/>
      <c r="E10" s="149"/>
      <c r="F10" s="142"/>
      <c r="G10" s="142"/>
    </row>
    <row r="11" spans="2:7" ht="15.75" outlineLevel="1">
      <c r="B11" s="142">
        <v>2</v>
      </c>
      <c r="C11" s="138" t="s">
        <v>100</v>
      </c>
      <c r="D11" s="139"/>
      <c r="E11" s="140"/>
      <c r="F11" s="140"/>
      <c r="G11" s="142"/>
    </row>
    <row r="12" spans="2:7" ht="15.75" outlineLevel="1">
      <c r="B12" s="142"/>
      <c r="C12" s="154"/>
      <c r="D12" s="154"/>
      <c r="E12" s="143" t="s">
        <v>103</v>
      </c>
      <c r="F12" s="144"/>
      <c r="G12" s="181"/>
    </row>
    <row r="13" spans="2:7" ht="15.75" outlineLevel="1">
      <c r="B13" s="142"/>
      <c r="C13" s="142"/>
      <c r="D13" s="142"/>
      <c r="E13" s="143" t="s">
        <v>114</v>
      </c>
      <c r="F13" s="144">
        <f>1*3</f>
        <v>3</v>
      </c>
      <c r="G13" s="142"/>
    </row>
    <row r="14" spans="2:7" ht="15.75" outlineLevel="1">
      <c r="B14" s="142"/>
      <c r="C14" s="142"/>
      <c r="D14" s="142"/>
      <c r="E14" s="143" t="s">
        <v>115</v>
      </c>
      <c r="F14" s="144">
        <f>1.5*1</f>
        <v>1.5</v>
      </c>
      <c r="G14" s="142"/>
    </row>
    <row r="15" spans="2:7" ht="15.75" outlineLevel="1">
      <c r="B15" s="142"/>
      <c r="C15" s="142"/>
      <c r="D15" s="142"/>
      <c r="E15" s="159"/>
      <c r="F15" s="160"/>
      <c r="G15" s="142"/>
    </row>
    <row r="16" spans="2:7" ht="15.75" outlineLevel="1">
      <c r="B16" s="142"/>
      <c r="C16" s="142"/>
      <c r="D16" s="142"/>
      <c r="E16" s="145"/>
      <c r="F16" s="146"/>
      <c r="G16" s="142"/>
    </row>
    <row r="17" spans="2:7" ht="15.75" outlineLevel="1">
      <c r="B17" s="142"/>
      <c r="C17" s="142"/>
      <c r="D17" s="142"/>
      <c r="E17" s="145"/>
      <c r="F17" s="146"/>
      <c r="G17" s="142"/>
    </row>
    <row r="18" spans="2:7" ht="15.75" outlineLevel="1">
      <c r="B18" s="142"/>
      <c r="C18" s="142"/>
      <c r="D18" s="142"/>
      <c r="E18" s="142"/>
      <c r="F18" s="142"/>
      <c r="G18" s="142"/>
    </row>
    <row r="19" spans="2:7" ht="15.75" outlineLevel="1">
      <c r="B19" s="142"/>
      <c r="C19" s="142"/>
      <c r="D19" s="142"/>
      <c r="E19" s="142"/>
      <c r="F19" s="142"/>
      <c r="G19" s="142"/>
    </row>
    <row r="20" spans="2:7" ht="15.75" outlineLevel="1">
      <c r="B20" s="142"/>
      <c r="C20" s="142"/>
      <c r="D20" s="142"/>
      <c r="E20" s="142"/>
      <c r="F20" s="142"/>
      <c r="G20" s="142"/>
    </row>
    <row r="21" spans="2:7" ht="15.75" outlineLevel="1">
      <c r="B21" s="142"/>
      <c r="C21" s="142"/>
      <c r="D21" s="142"/>
      <c r="E21" s="142"/>
      <c r="F21" s="142"/>
      <c r="G21" s="142"/>
    </row>
    <row r="22" spans="2:7" ht="15.75" outlineLevel="1">
      <c r="B22" s="142"/>
      <c r="C22" s="142"/>
      <c r="D22" s="142"/>
      <c r="E22" s="142"/>
      <c r="F22" s="142"/>
      <c r="G22" s="142"/>
    </row>
    <row r="23" spans="2:7" s="192" customFormat="1" ht="15.75" outlineLevel="1">
      <c r="B23" s="161"/>
      <c r="C23" s="161"/>
      <c r="D23" s="161"/>
      <c r="E23" s="161"/>
      <c r="F23" s="161"/>
      <c r="G23" s="161"/>
    </row>
    <row r="24" spans="2:7" s="192" customFormat="1" ht="15.75" outlineLevel="1">
      <c r="B24" s="161"/>
      <c r="C24" s="161"/>
      <c r="D24" s="161"/>
      <c r="E24" s="161"/>
      <c r="F24" s="161"/>
      <c r="G24" s="161"/>
    </row>
    <row r="25" spans="2:7" ht="15.75" outlineLevel="1">
      <c r="B25" s="142"/>
      <c r="C25" s="142"/>
      <c r="D25" s="142"/>
      <c r="E25" s="142"/>
      <c r="F25" s="142"/>
      <c r="G25" s="142"/>
    </row>
    <row r="26" spans="2:7" ht="15.6" customHeight="1" outlineLevel="1">
      <c r="B26" s="142"/>
      <c r="C26" s="142"/>
      <c r="D26" s="142"/>
      <c r="E26" s="142"/>
      <c r="F26" s="142"/>
      <c r="G26" s="142"/>
    </row>
    <row r="27" spans="2:7" ht="15.6" customHeight="1" outlineLevel="1">
      <c r="B27" s="142"/>
      <c r="C27" s="142"/>
      <c r="D27" s="142"/>
      <c r="E27" s="142"/>
      <c r="F27" s="142"/>
      <c r="G27" s="142"/>
    </row>
    <row r="28" spans="2:7" ht="15.6" customHeight="1" outlineLevel="1">
      <c r="B28" s="142"/>
      <c r="C28" s="142"/>
      <c r="D28" s="142"/>
      <c r="E28" s="142"/>
      <c r="F28" s="142"/>
      <c r="G28" s="142"/>
    </row>
    <row r="29" spans="2:7" ht="15.6" customHeight="1" outlineLevel="1">
      <c r="B29" s="142"/>
      <c r="C29" s="142"/>
      <c r="D29" s="142"/>
      <c r="E29" s="142"/>
      <c r="F29" s="142"/>
      <c r="G29" s="142"/>
    </row>
    <row r="30" spans="2:7" ht="15.75" outlineLevel="1">
      <c r="B30" s="142"/>
      <c r="C30" s="154"/>
      <c r="D30" s="154"/>
      <c r="E30" s="183"/>
      <c r="F30" s="154"/>
      <c r="G30" s="142"/>
    </row>
    <row r="31" spans="2:7" ht="15.75" outlineLevel="1">
      <c r="B31" s="142">
        <v>3</v>
      </c>
      <c r="C31" s="138" t="s">
        <v>107</v>
      </c>
      <c r="D31" s="139"/>
      <c r="E31" s="140"/>
      <c r="F31" s="140"/>
      <c r="G31" s="142"/>
    </row>
    <row r="32" spans="2:7" ht="15.75" outlineLevel="1">
      <c r="B32" s="142"/>
      <c r="C32" s="142"/>
      <c r="D32" s="142"/>
      <c r="E32" s="143" t="s">
        <v>116</v>
      </c>
      <c r="F32" s="144">
        <f>0.3*5</f>
        <v>1.5</v>
      </c>
      <c r="G32" s="142"/>
    </row>
    <row r="33" spans="2:7" ht="15.75" outlineLevel="1">
      <c r="B33" s="142"/>
      <c r="C33" s="142"/>
      <c r="D33" s="142"/>
      <c r="E33" s="143" t="s">
        <v>117</v>
      </c>
      <c r="F33" s="144">
        <f>0.5*1</f>
        <v>0.5</v>
      </c>
      <c r="G33" s="142"/>
    </row>
    <row r="34" spans="2:7" ht="15.75" outlineLevel="1">
      <c r="B34" s="142"/>
      <c r="C34" s="142"/>
      <c r="D34" s="142"/>
      <c r="E34" s="145"/>
      <c r="F34" s="160"/>
      <c r="G34" s="142"/>
    </row>
    <row r="35" spans="2:7" ht="15.75" outlineLevel="1">
      <c r="B35" s="142"/>
      <c r="C35" s="142"/>
      <c r="D35" s="142"/>
      <c r="E35" s="145"/>
      <c r="F35" s="146"/>
      <c r="G35" s="142"/>
    </row>
    <row r="36" spans="2:7" ht="15.75" outlineLevel="1">
      <c r="B36" s="142"/>
      <c r="C36" s="142"/>
      <c r="D36" s="142"/>
      <c r="E36" s="145"/>
      <c r="F36" s="146"/>
      <c r="G36" s="142"/>
    </row>
    <row r="37" spans="2:7" ht="15.75" outlineLevel="1">
      <c r="B37" s="142"/>
      <c r="C37" s="142"/>
      <c r="D37" s="142"/>
      <c r="E37" s="145"/>
      <c r="F37" s="146"/>
      <c r="G37" s="142"/>
    </row>
    <row r="38" spans="2:7" ht="15" customHeight="1" outlineLevel="1">
      <c r="B38" s="142"/>
      <c r="C38" s="142"/>
      <c r="D38" s="142"/>
      <c r="E38" s="145"/>
      <c r="F38" s="146"/>
      <c r="G38" s="142"/>
    </row>
    <row r="39" spans="2:7" ht="16.5" customHeight="1" outlineLevel="1">
      <c r="B39" s="142"/>
      <c r="C39" s="142"/>
      <c r="D39" s="142"/>
      <c r="E39" s="145"/>
      <c r="F39" s="146"/>
      <c r="G39" s="142"/>
    </row>
    <row r="40" spans="2:7" ht="16.5" customHeight="1" outlineLevel="1">
      <c r="B40" s="142"/>
      <c r="C40" s="142"/>
      <c r="D40" s="142"/>
      <c r="E40" s="145"/>
      <c r="F40" s="146"/>
      <c r="G40" s="142"/>
    </row>
    <row r="41" spans="2:7" ht="16.5" customHeight="1" outlineLevel="1">
      <c r="B41" s="142"/>
      <c r="C41" s="142"/>
      <c r="D41" s="142"/>
      <c r="E41" s="145"/>
      <c r="F41" s="146"/>
      <c r="G41" s="142"/>
    </row>
    <row r="42" spans="2:7" ht="16.5" customHeight="1" outlineLevel="1">
      <c r="B42" s="142"/>
      <c r="C42" s="142"/>
      <c r="D42" s="142"/>
      <c r="E42" s="145"/>
      <c r="F42" s="146"/>
      <c r="G42" s="142"/>
    </row>
    <row r="43" spans="2:7" ht="16.899999999999999" customHeight="1" outlineLevel="1">
      <c r="B43" s="142"/>
      <c r="C43" s="142"/>
      <c r="D43" s="142"/>
      <c r="E43" s="145"/>
      <c r="F43" s="146"/>
      <c r="G43" s="142"/>
    </row>
    <row r="44" spans="2:7" ht="16.5" customHeight="1" outlineLevel="1">
      <c r="B44" s="142"/>
      <c r="C44" s="142"/>
      <c r="D44" s="142"/>
      <c r="E44" s="145"/>
      <c r="F44" s="146"/>
      <c r="G44" s="142"/>
    </row>
    <row r="45" spans="2:7" ht="16.5" customHeight="1" outlineLevel="1">
      <c r="B45" s="142"/>
      <c r="C45" s="142"/>
      <c r="D45" s="142"/>
      <c r="E45" s="145"/>
      <c r="F45" s="146"/>
      <c r="G45" s="142"/>
    </row>
    <row r="46" spans="2:7" ht="16.5" customHeight="1" outlineLevel="1">
      <c r="B46" s="142"/>
      <c r="C46" s="142"/>
      <c r="D46" s="142"/>
      <c r="E46" s="145"/>
      <c r="F46" s="146"/>
      <c r="G46" s="142"/>
    </row>
    <row r="47" spans="2:7" ht="16.5" customHeight="1" outlineLevel="1">
      <c r="B47" s="142"/>
      <c r="C47" s="142"/>
      <c r="D47" s="142"/>
      <c r="E47" s="147"/>
      <c r="F47" s="146"/>
      <c r="G47" s="142"/>
    </row>
    <row r="48" spans="2:7" ht="16.5" customHeight="1" outlineLevel="1">
      <c r="B48" s="142"/>
      <c r="C48" s="142"/>
      <c r="D48" s="142"/>
      <c r="E48" s="145"/>
      <c r="F48" s="146"/>
      <c r="G48" s="142"/>
    </row>
    <row r="49" spans="2:7" ht="16.5" customHeight="1" outlineLevel="1">
      <c r="B49" s="142"/>
      <c r="C49" s="142"/>
      <c r="D49" s="142"/>
      <c r="E49" s="145"/>
      <c r="F49" s="146"/>
      <c r="G49" s="142"/>
    </row>
    <row r="50" spans="2:7" ht="16.5" customHeight="1" outlineLevel="1">
      <c r="B50" s="142"/>
      <c r="C50" s="142"/>
      <c r="D50" s="142"/>
      <c r="E50" s="145"/>
      <c r="F50" s="146"/>
      <c r="G50" s="142"/>
    </row>
    <row r="51" spans="2:7" ht="16.5" customHeight="1" outlineLevel="1">
      <c r="B51" s="142"/>
      <c r="C51" s="142"/>
      <c r="D51" s="142"/>
      <c r="E51" s="145"/>
      <c r="F51" s="146"/>
      <c r="G51" s="142"/>
    </row>
    <row r="52" spans="2:7" ht="16.5" customHeight="1" outlineLevel="1">
      <c r="B52" s="142"/>
      <c r="C52" s="142"/>
      <c r="D52" s="142"/>
      <c r="E52" s="145"/>
      <c r="F52" s="146"/>
      <c r="G52" s="142"/>
    </row>
    <row r="53" spans="2:7" ht="16.5" customHeight="1" outlineLevel="1">
      <c r="B53" s="142"/>
      <c r="C53" s="142"/>
      <c r="D53" s="142"/>
      <c r="E53" s="145"/>
      <c r="F53" s="146"/>
      <c r="G53" s="142"/>
    </row>
    <row r="54" spans="2:7" ht="16.5" customHeight="1" outlineLevel="1">
      <c r="B54" s="142"/>
      <c r="C54" s="142"/>
      <c r="D54" s="142"/>
      <c r="E54" s="145"/>
      <c r="F54" s="146"/>
      <c r="G54" s="142"/>
    </row>
    <row r="55" spans="2:7" ht="16.5" customHeight="1" outlineLevel="1">
      <c r="B55" s="142"/>
      <c r="C55" s="142"/>
      <c r="D55" s="142"/>
      <c r="E55" s="145"/>
      <c r="F55" s="146"/>
      <c r="G55" s="142"/>
    </row>
    <row r="56" spans="2:7" ht="16.5" customHeight="1" outlineLevel="1">
      <c r="B56" s="142"/>
      <c r="C56" s="142"/>
      <c r="D56" s="142"/>
      <c r="E56" s="145"/>
      <c r="F56" s="146"/>
      <c r="G56" s="142"/>
    </row>
    <row r="57" spans="2:7" ht="16.5" customHeight="1" outlineLevel="1">
      <c r="B57" s="142"/>
      <c r="C57" s="142"/>
      <c r="D57" s="142"/>
      <c r="E57" s="145"/>
      <c r="F57" s="146"/>
      <c r="G57" s="142"/>
    </row>
    <row r="58" spans="2:7" ht="16.5" customHeight="1" outlineLevel="1">
      <c r="B58" s="142"/>
      <c r="C58" s="142"/>
      <c r="D58" s="142"/>
      <c r="E58" s="145"/>
      <c r="F58" s="146"/>
      <c r="G58" s="142"/>
    </row>
    <row r="59" spans="2:7" ht="16.5" customHeight="1" outlineLevel="1">
      <c r="B59" s="142"/>
      <c r="C59" s="142"/>
      <c r="D59" s="142"/>
      <c r="E59" s="145"/>
      <c r="F59" s="146"/>
      <c r="G59" s="142"/>
    </row>
    <row r="60" spans="2:7" ht="16.5" customHeight="1" outlineLevel="1">
      <c r="B60" s="142"/>
      <c r="C60" s="142"/>
      <c r="D60" s="142"/>
      <c r="E60" s="145"/>
      <c r="F60" s="146"/>
      <c r="G60" s="142"/>
    </row>
    <row r="61" spans="2:7" ht="16.5" customHeight="1" outlineLevel="1">
      <c r="B61" s="142"/>
      <c r="C61" s="142"/>
      <c r="D61" s="142"/>
      <c r="E61" s="145"/>
      <c r="F61" s="146"/>
      <c r="G61" s="142"/>
    </row>
    <row r="62" spans="2:7" ht="16.5" customHeight="1" outlineLevel="1">
      <c r="B62" s="142"/>
      <c r="C62" s="142"/>
      <c r="D62" s="142"/>
      <c r="E62" s="145"/>
      <c r="F62" s="146"/>
      <c r="G62" s="142"/>
    </row>
    <row r="63" spans="2:7" ht="16.5" customHeight="1" outlineLevel="1">
      <c r="B63" s="142"/>
      <c r="C63" s="142"/>
      <c r="D63" s="142"/>
      <c r="E63" s="147"/>
      <c r="F63" s="146"/>
      <c r="G63" s="142"/>
    </row>
    <row r="64" spans="2:7" ht="15" customHeight="1" outlineLevel="1">
      <c r="B64" s="142"/>
      <c r="C64" s="142"/>
      <c r="D64" s="142"/>
      <c r="E64" s="147"/>
      <c r="F64" s="142"/>
      <c r="G64" s="142"/>
    </row>
    <row r="65" spans="2:7" ht="15.75" outlineLevel="1">
      <c r="B65" s="142"/>
      <c r="C65" s="142"/>
      <c r="D65" s="142"/>
      <c r="E65" s="183"/>
      <c r="F65" s="142"/>
      <c r="G65" s="142"/>
    </row>
    <row r="66" spans="2:7" ht="15.75" outlineLevel="1">
      <c r="B66" s="142">
        <v>4</v>
      </c>
      <c r="C66" s="138" t="s">
        <v>105</v>
      </c>
      <c r="D66" s="139"/>
      <c r="E66" s="140"/>
      <c r="F66" s="140"/>
      <c r="G66" s="142"/>
    </row>
    <row r="67" spans="2:7" ht="15.75" outlineLevel="1">
      <c r="B67" s="142"/>
      <c r="C67" s="142"/>
      <c r="D67" s="142"/>
      <c r="E67" s="143" t="s">
        <v>118</v>
      </c>
      <c r="F67" s="144">
        <f>0.3*4</f>
        <v>1.2</v>
      </c>
      <c r="G67" s="142"/>
    </row>
    <row r="68" spans="2:7" ht="15.75" outlineLevel="1">
      <c r="B68" s="142"/>
      <c r="C68" s="142"/>
      <c r="D68" s="142"/>
      <c r="E68" s="143" t="s">
        <v>119</v>
      </c>
      <c r="F68" s="144">
        <f>0.5*1</f>
        <v>0.5</v>
      </c>
      <c r="G68" s="142"/>
    </row>
    <row r="69" spans="2:7" ht="15.75" outlineLevel="1">
      <c r="B69" s="142"/>
      <c r="C69" s="142"/>
      <c r="D69" s="142"/>
      <c r="E69" s="143" t="s">
        <v>120</v>
      </c>
      <c r="F69" s="144">
        <f>0.5*2</f>
        <v>1</v>
      </c>
      <c r="G69" s="142"/>
    </row>
    <row r="70" spans="2:7" ht="15.75" outlineLevel="1">
      <c r="B70" s="142"/>
      <c r="C70" s="142"/>
      <c r="D70" s="142"/>
      <c r="E70" s="143" t="s">
        <v>121</v>
      </c>
      <c r="F70" s="144">
        <v>1.5</v>
      </c>
      <c r="G70" s="142"/>
    </row>
    <row r="71" spans="2:7" ht="24" outlineLevel="1">
      <c r="B71" s="142"/>
      <c r="C71" s="142"/>
      <c r="D71" s="142"/>
      <c r="E71" s="143" t="s">
        <v>126</v>
      </c>
      <c r="F71" s="144">
        <f>1*5</f>
        <v>5</v>
      </c>
      <c r="G71" s="142"/>
    </row>
    <row r="72" spans="2:7" ht="15.75" outlineLevel="1">
      <c r="B72" s="142"/>
      <c r="C72" s="142"/>
      <c r="D72" s="142"/>
      <c r="E72" s="143" t="s">
        <v>122</v>
      </c>
      <c r="F72" s="144">
        <f>1.5*1</f>
        <v>1.5</v>
      </c>
      <c r="G72" s="142"/>
    </row>
    <row r="73" spans="2:7" ht="15.75" outlineLevel="1">
      <c r="B73" s="142"/>
      <c r="C73" s="142"/>
      <c r="D73" s="142"/>
      <c r="E73" s="179"/>
      <c r="F73" s="142"/>
      <c r="G73" s="142"/>
    </row>
    <row r="74" spans="2:7" ht="15.75" outlineLevel="1">
      <c r="B74" s="142"/>
      <c r="C74" s="142"/>
      <c r="D74" s="142"/>
      <c r="E74" s="179"/>
      <c r="F74" s="142"/>
      <c r="G74" s="142"/>
    </row>
    <row r="75" spans="2:7" ht="15.75" outlineLevel="1">
      <c r="B75" s="142"/>
      <c r="C75" s="142"/>
      <c r="D75" s="142"/>
      <c r="E75" s="179"/>
      <c r="F75" s="142"/>
      <c r="G75" s="142"/>
    </row>
    <row r="76" spans="2:7" ht="15.75" outlineLevel="1">
      <c r="B76" s="142"/>
      <c r="C76" s="142"/>
      <c r="D76" s="142"/>
      <c r="E76" s="179"/>
      <c r="F76" s="142"/>
      <c r="G76" s="142"/>
    </row>
    <row r="77" spans="2:7" ht="15.75" outlineLevel="1">
      <c r="B77" s="142"/>
      <c r="C77" s="142"/>
      <c r="D77" s="142"/>
      <c r="E77" s="179"/>
      <c r="F77" s="142"/>
      <c r="G77" s="142"/>
    </row>
    <row r="78" spans="2:7" ht="15.75" outlineLevel="1">
      <c r="B78" s="142"/>
      <c r="C78" s="142"/>
      <c r="D78" s="142"/>
      <c r="E78" s="179"/>
      <c r="F78" s="142"/>
      <c r="G78" s="142"/>
    </row>
    <row r="79" spans="2:7" ht="15.75" outlineLevel="1">
      <c r="B79" s="142"/>
      <c r="C79" s="142"/>
      <c r="D79" s="142"/>
      <c r="E79" s="179"/>
      <c r="F79" s="142"/>
      <c r="G79" s="142"/>
    </row>
    <row r="80" spans="2:7" ht="15.75" outlineLevel="1">
      <c r="B80" s="142"/>
      <c r="C80" s="142"/>
      <c r="D80" s="142"/>
      <c r="E80" s="179"/>
      <c r="F80" s="142"/>
      <c r="G80" s="142"/>
    </row>
    <row r="81" spans="2:7" ht="15.75" outlineLevel="1">
      <c r="B81" s="142"/>
      <c r="C81" s="142"/>
      <c r="D81" s="142"/>
      <c r="E81" s="179"/>
      <c r="F81" s="142"/>
      <c r="G81" s="142"/>
    </row>
    <row r="82" spans="2:7" ht="15.75" outlineLevel="1">
      <c r="B82" s="142"/>
      <c r="C82" s="142"/>
      <c r="D82" s="142"/>
      <c r="E82" s="179"/>
      <c r="F82" s="142"/>
      <c r="G82" s="142"/>
    </row>
    <row r="83" spans="2:7" ht="15.75" outlineLevel="1">
      <c r="B83" s="142"/>
      <c r="C83" s="142"/>
      <c r="D83" s="142"/>
      <c r="E83" s="179"/>
      <c r="F83" s="142"/>
      <c r="G83" s="142"/>
    </row>
    <row r="84" spans="2:7" ht="15.75" outlineLevel="1">
      <c r="B84" s="142"/>
      <c r="C84" s="142"/>
      <c r="D84" s="142"/>
      <c r="E84" s="179"/>
      <c r="F84" s="142"/>
      <c r="G84" s="142"/>
    </row>
    <row r="85" spans="2:7" ht="15.75" outlineLevel="1">
      <c r="B85" s="142"/>
      <c r="C85" s="142"/>
      <c r="D85" s="142"/>
      <c r="E85" s="179"/>
      <c r="F85" s="142"/>
      <c r="G85" s="142"/>
    </row>
    <row r="86" spans="2:7" ht="15.75" outlineLevel="1">
      <c r="B86" s="142"/>
      <c r="C86" s="142"/>
      <c r="D86" s="142"/>
      <c r="E86" s="179"/>
      <c r="F86" s="142"/>
      <c r="G86" s="142"/>
    </row>
    <row r="87" spans="2:7" ht="15.75" outlineLevel="1">
      <c r="B87" s="142"/>
      <c r="C87" s="142"/>
      <c r="D87" s="142"/>
      <c r="E87" s="179"/>
      <c r="F87" s="142"/>
      <c r="G87" s="142"/>
    </row>
    <row r="88" spans="2:7" ht="15.75" outlineLevel="1">
      <c r="B88" s="142"/>
      <c r="C88" s="142"/>
      <c r="D88" s="142"/>
      <c r="E88" s="179"/>
      <c r="F88" s="142"/>
      <c r="G88" s="142"/>
    </row>
    <row r="89" spans="2:7" ht="15.75" outlineLevel="1">
      <c r="B89" s="142"/>
      <c r="C89" s="142"/>
      <c r="D89" s="142"/>
      <c r="E89" s="180"/>
      <c r="F89" s="142"/>
      <c r="G89" s="142"/>
    </row>
    <row r="90" spans="2:7" ht="15.75" outlineLevel="1">
      <c r="B90" s="142">
        <v>5</v>
      </c>
      <c r="C90" s="138" t="s">
        <v>108</v>
      </c>
      <c r="D90" s="139"/>
      <c r="E90" s="140"/>
      <c r="F90" s="140"/>
      <c r="G90" s="142"/>
    </row>
    <row r="91" spans="2:7" ht="15.75" outlineLevel="1">
      <c r="B91" s="142"/>
      <c r="C91" s="142"/>
      <c r="D91" s="142"/>
      <c r="E91" s="143" t="s">
        <v>123</v>
      </c>
      <c r="F91" s="144">
        <f>0.25*1</f>
        <v>0.25</v>
      </c>
      <c r="G91" s="181"/>
    </row>
    <row r="92" spans="2:7" ht="15.75" outlineLevel="1">
      <c r="B92" s="142"/>
      <c r="C92" s="142"/>
      <c r="D92" s="142"/>
      <c r="E92" s="143" t="s">
        <v>124</v>
      </c>
      <c r="F92" s="144">
        <f>1*4</f>
        <v>4</v>
      </c>
      <c r="G92" s="142"/>
    </row>
    <row r="93" spans="2:7" ht="15.75" outlineLevel="1">
      <c r="B93" s="142"/>
      <c r="C93" s="142"/>
      <c r="D93" s="142"/>
      <c r="E93" s="143" t="s">
        <v>125</v>
      </c>
      <c r="F93" s="144">
        <v>3.5</v>
      </c>
      <c r="G93" s="142"/>
    </row>
    <row r="94" spans="2:7" ht="15.75" outlineLevel="1">
      <c r="B94" s="142"/>
      <c r="C94" s="142"/>
      <c r="D94" s="142"/>
      <c r="E94" s="143" t="s">
        <v>110</v>
      </c>
      <c r="F94" s="144">
        <v>1</v>
      </c>
      <c r="G94" s="142"/>
    </row>
    <row r="95" spans="2:7" ht="15.75" outlineLevel="1">
      <c r="B95" s="142"/>
      <c r="C95" s="142"/>
      <c r="D95" s="142"/>
      <c r="F95" s="193"/>
      <c r="G95" s="142"/>
    </row>
    <row r="96" spans="2:7" ht="15.75" outlineLevel="1">
      <c r="B96" s="142"/>
      <c r="C96" s="142"/>
      <c r="D96" s="142"/>
      <c r="F96" s="194"/>
      <c r="G96" s="142"/>
    </row>
    <row r="97" spans="2:7" ht="15.75" outlineLevel="1">
      <c r="B97" s="142"/>
      <c r="C97" s="142"/>
      <c r="D97" s="142"/>
      <c r="F97" s="194"/>
      <c r="G97" s="142"/>
    </row>
    <row r="98" spans="2:7" ht="15.75" outlineLevel="1">
      <c r="B98" s="142"/>
      <c r="C98" s="142"/>
      <c r="D98" s="142"/>
      <c r="F98" s="194"/>
      <c r="G98" s="142"/>
    </row>
    <row r="99" spans="2:7" ht="15.75" outlineLevel="1">
      <c r="B99" s="142"/>
      <c r="C99" s="142"/>
      <c r="D99" s="142"/>
      <c r="F99" s="194"/>
      <c r="G99" s="142"/>
    </row>
    <row r="100" spans="2:7" ht="15.75" outlineLevel="1">
      <c r="B100" s="142"/>
      <c r="C100" s="142"/>
      <c r="D100" s="142"/>
      <c r="F100" s="194"/>
      <c r="G100" s="142"/>
    </row>
    <row r="101" spans="2:7" ht="15.75" outlineLevel="1">
      <c r="B101" s="142"/>
      <c r="C101" s="142"/>
      <c r="D101" s="142"/>
      <c r="F101" s="194"/>
      <c r="G101" s="142"/>
    </row>
    <row r="102" spans="2:7" ht="15.75" outlineLevel="1">
      <c r="B102" s="142"/>
      <c r="C102" s="142"/>
      <c r="D102" s="142"/>
      <c r="E102" s="145"/>
      <c r="F102" s="154"/>
      <c r="G102" s="142"/>
    </row>
    <row r="103" spans="2:7" ht="15.75" outlineLevel="1">
      <c r="B103" s="142"/>
      <c r="C103" s="142"/>
      <c r="D103" s="142"/>
      <c r="E103" s="179"/>
      <c r="F103" s="142"/>
      <c r="G103" s="142"/>
    </row>
    <row r="104" spans="2:7" ht="15.75" outlineLevel="1">
      <c r="B104" s="142"/>
      <c r="C104" s="142"/>
      <c r="D104" s="142"/>
      <c r="E104" s="179"/>
      <c r="F104" s="142"/>
      <c r="G104" s="142"/>
    </row>
    <row r="105" spans="2:7" ht="15.75" outlineLevel="1">
      <c r="B105" s="142"/>
      <c r="C105" s="142"/>
      <c r="D105" s="142"/>
      <c r="E105" s="179"/>
      <c r="F105" s="142"/>
      <c r="G105" s="142"/>
    </row>
    <row r="106" spans="2:7" ht="15.75" outlineLevel="1">
      <c r="B106" s="142"/>
      <c r="C106" s="142"/>
      <c r="D106" s="142"/>
      <c r="E106" s="179"/>
      <c r="F106" s="142"/>
      <c r="G106" s="142"/>
    </row>
    <row r="107" spans="2:7" ht="15.75" outlineLevel="1">
      <c r="B107" s="142"/>
      <c r="C107" s="142"/>
      <c r="D107" s="142"/>
      <c r="E107" s="179"/>
      <c r="F107" s="142"/>
      <c r="G107" s="142"/>
    </row>
    <row r="108" spans="2:7" ht="15.75" outlineLevel="1">
      <c r="B108" s="142"/>
      <c r="C108" s="142"/>
      <c r="D108" s="142"/>
      <c r="E108" s="179"/>
      <c r="F108" s="142"/>
      <c r="G108" s="142"/>
    </row>
    <row r="109" spans="2:7" ht="15.75" outlineLevel="1">
      <c r="B109" s="142"/>
      <c r="C109" s="142"/>
      <c r="D109" s="142"/>
      <c r="E109" s="179"/>
      <c r="F109" s="142"/>
      <c r="G109" s="142"/>
    </row>
    <row r="110" spans="2:7" ht="15.75" outlineLevel="1">
      <c r="B110" s="142"/>
      <c r="C110" s="142"/>
      <c r="D110" s="142"/>
      <c r="E110" s="179"/>
      <c r="F110" s="142"/>
      <c r="G110" s="142"/>
    </row>
    <row r="111" spans="2:7" ht="15.75" outlineLevel="1">
      <c r="B111" s="142"/>
      <c r="C111" s="142"/>
      <c r="D111" s="142"/>
      <c r="E111" s="179"/>
      <c r="F111" s="142"/>
      <c r="G111" s="142"/>
    </row>
    <row r="112" spans="2:7" ht="15.75" outlineLevel="1">
      <c r="B112" s="142"/>
      <c r="C112" s="142"/>
      <c r="D112" s="142"/>
      <c r="E112" s="179"/>
      <c r="F112" s="142"/>
      <c r="G112" s="142"/>
    </row>
    <row r="113" spans="1:7" ht="15.75" outlineLevel="1">
      <c r="B113" s="142"/>
      <c r="C113" s="142"/>
      <c r="D113" s="142"/>
      <c r="E113" s="179"/>
      <c r="F113" s="142"/>
      <c r="G113" s="142"/>
    </row>
    <row r="114" spans="1:7" ht="15.75" outlineLevel="1">
      <c r="B114" s="142"/>
      <c r="C114" s="142"/>
      <c r="D114" s="142"/>
      <c r="E114" s="179"/>
      <c r="F114" s="142"/>
      <c r="G114" s="142"/>
    </row>
    <row r="115" spans="1:7" ht="15.75" outlineLevel="1">
      <c r="B115" s="142"/>
      <c r="C115" s="142"/>
      <c r="D115" s="142"/>
      <c r="E115" s="179"/>
      <c r="F115" s="142"/>
      <c r="G115" s="142"/>
    </row>
    <row r="116" spans="1:7" ht="15.75" outlineLevel="1">
      <c r="B116" s="142"/>
      <c r="C116" s="142"/>
      <c r="D116" s="142"/>
      <c r="E116" s="179"/>
      <c r="F116" s="142"/>
      <c r="G116" s="142"/>
    </row>
    <row r="117" spans="1:7" ht="15.75" outlineLevel="1">
      <c r="B117" s="142"/>
      <c r="C117" s="142"/>
      <c r="D117" s="142"/>
      <c r="E117" s="179"/>
      <c r="F117" s="142"/>
      <c r="G117" s="142"/>
    </row>
    <row r="118" spans="1:7" ht="15.75" outlineLevel="1">
      <c r="A118" s="195"/>
      <c r="B118" s="142"/>
      <c r="C118" s="134" t="s">
        <v>127</v>
      </c>
      <c r="D118" s="135"/>
      <c r="E118" s="136"/>
      <c r="F118" s="137"/>
      <c r="G118" s="142"/>
    </row>
    <row r="119" spans="1:7" ht="15.75" outlineLevel="1">
      <c r="A119" s="195"/>
      <c r="B119" s="142"/>
      <c r="C119" s="138" t="s">
        <v>128</v>
      </c>
      <c r="D119" s="139"/>
      <c r="E119" s="140"/>
      <c r="F119" s="141"/>
      <c r="G119" s="142"/>
    </row>
    <row r="120" spans="1:7" ht="15.75" outlineLevel="1">
      <c r="A120" s="195"/>
      <c r="B120" s="142"/>
      <c r="C120" s="142"/>
      <c r="D120" s="142"/>
      <c r="E120" s="143" t="s">
        <v>129</v>
      </c>
      <c r="F120" s="144"/>
      <c r="G120" s="142"/>
    </row>
    <row r="121" spans="1:7" ht="15.75" outlineLevel="1">
      <c r="A121" s="195"/>
      <c r="B121" s="142"/>
      <c r="C121" s="142"/>
      <c r="D121" s="142"/>
      <c r="E121" s="143" t="s">
        <v>130</v>
      </c>
      <c r="F121" s="144">
        <v>1</v>
      </c>
      <c r="G121" s="142"/>
    </row>
    <row r="122" spans="1:7" ht="15.75" outlineLevel="1">
      <c r="A122" s="195"/>
      <c r="B122" s="142"/>
      <c r="C122" s="142"/>
      <c r="D122" s="142"/>
      <c r="E122" s="143" t="s">
        <v>131</v>
      </c>
      <c r="F122" s="144">
        <v>0.5</v>
      </c>
      <c r="G122" s="142"/>
    </row>
    <row r="123" spans="1:7" ht="15.75" outlineLevel="1">
      <c r="A123" s="195"/>
      <c r="B123" s="142"/>
      <c r="C123" s="142"/>
      <c r="D123" s="142"/>
      <c r="E123" s="145"/>
      <c r="F123" s="146"/>
      <c r="G123" s="142"/>
    </row>
    <row r="124" spans="1:7" ht="15.75" outlineLevel="1">
      <c r="A124" s="195"/>
      <c r="B124" s="142"/>
      <c r="C124" s="142"/>
      <c r="D124" s="142"/>
      <c r="E124" s="145"/>
      <c r="F124" s="146"/>
      <c r="G124" s="142"/>
    </row>
    <row r="125" spans="1:7" ht="15.75" outlineLevel="1">
      <c r="A125" s="195"/>
      <c r="B125" s="142"/>
      <c r="C125" s="142"/>
      <c r="D125" s="142"/>
      <c r="E125" s="145"/>
      <c r="F125" s="146"/>
      <c r="G125" s="142"/>
    </row>
    <row r="126" spans="1:7" ht="15.75" outlineLevel="1">
      <c r="A126" s="195"/>
      <c r="B126" s="142"/>
      <c r="C126" s="142"/>
      <c r="D126" s="142"/>
      <c r="E126" s="145"/>
      <c r="F126" s="146"/>
      <c r="G126" s="142"/>
    </row>
    <row r="127" spans="1:7" ht="15.75" outlineLevel="1">
      <c r="A127" s="195"/>
      <c r="B127" s="142"/>
      <c r="C127" s="142"/>
      <c r="D127" s="142"/>
      <c r="E127" s="145"/>
      <c r="F127" s="146"/>
      <c r="G127" s="142"/>
    </row>
    <row r="128" spans="1:7" ht="15.75" outlineLevel="1">
      <c r="A128" s="195"/>
      <c r="B128" s="142"/>
      <c r="C128" s="142"/>
      <c r="D128" s="142"/>
      <c r="E128" s="145"/>
      <c r="F128" s="146"/>
      <c r="G128" s="142"/>
    </row>
    <row r="129" spans="1:8" ht="15.75" outlineLevel="1">
      <c r="A129" s="195"/>
      <c r="B129" s="142"/>
      <c r="C129" s="142"/>
      <c r="D129" s="142"/>
      <c r="E129" s="145"/>
      <c r="F129" s="146"/>
      <c r="G129" s="142"/>
    </row>
    <row r="130" spans="1:8" ht="15.75" outlineLevel="1">
      <c r="A130" s="195"/>
      <c r="B130" s="142"/>
      <c r="C130" s="142"/>
      <c r="D130" s="142"/>
      <c r="E130" s="145"/>
      <c r="F130" s="146"/>
      <c r="G130" s="142"/>
    </row>
    <row r="131" spans="1:8" ht="15.75" outlineLevel="1">
      <c r="A131" s="195"/>
      <c r="B131" s="142"/>
      <c r="C131" s="142"/>
      <c r="D131" s="142"/>
      <c r="E131" s="145"/>
      <c r="F131" s="146"/>
      <c r="G131" s="142"/>
    </row>
    <row r="132" spans="1:8" ht="15.75" outlineLevel="1">
      <c r="A132" s="195"/>
      <c r="B132" s="142"/>
      <c r="C132" s="142"/>
      <c r="D132" s="142"/>
      <c r="E132" s="145"/>
      <c r="F132" s="146"/>
      <c r="G132" s="142"/>
    </row>
    <row r="133" spans="1:8" ht="15.75" outlineLevel="1">
      <c r="A133" s="195"/>
      <c r="B133" s="142"/>
      <c r="C133" s="142"/>
      <c r="D133" s="142"/>
      <c r="E133" s="145"/>
      <c r="F133" s="146"/>
      <c r="G133" s="142"/>
    </row>
    <row r="134" spans="1:8" ht="15.75" outlineLevel="1">
      <c r="A134" s="195"/>
      <c r="B134" s="142"/>
      <c r="C134" s="142"/>
      <c r="D134" s="142"/>
      <c r="E134" s="145"/>
      <c r="F134" s="146"/>
      <c r="G134" s="142"/>
    </row>
    <row r="135" spans="1:8" ht="15.75" outlineLevel="1">
      <c r="A135" s="195"/>
      <c r="B135" s="142"/>
      <c r="C135" s="142"/>
      <c r="D135" s="142"/>
      <c r="E135" s="145"/>
      <c r="F135" s="146"/>
      <c r="G135" s="142"/>
      <c r="H135" s="196"/>
    </row>
    <row r="136" spans="1:8" ht="15.75" outlineLevel="1">
      <c r="A136" s="195"/>
      <c r="B136" s="142"/>
      <c r="C136" s="142"/>
      <c r="D136" s="142"/>
      <c r="E136" s="147"/>
      <c r="F136" s="148"/>
      <c r="G136" s="142"/>
    </row>
    <row r="137" spans="1:8" ht="15.75" outlineLevel="1">
      <c r="A137" s="195"/>
      <c r="B137" s="142"/>
      <c r="C137" s="142"/>
      <c r="D137" s="142"/>
      <c r="E137" s="147"/>
      <c r="F137" s="148"/>
      <c r="G137" s="142"/>
    </row>
    <row r="138" spans="1:8" ht="15.75" outlineLevel="1">
      <c r="A138" s="195"/>
      <c r="B138" s="142"/>
      <c r="C138" s="150">
        <v>1.1000000000000001</v>
      </c>
      <c r="D138" s="151" t="s">
        <v>132</v>
      </c>
      <c r="E138" s="152"/>
      <c r="F138" s="153"/>
      <c r="G138" s="142"/>
    </row>
    <row r="139" spans="1:8" ht="15.75" outlineLevel="1">
      <c r="A139" s="195"/>
      <c r="B139" s="142"/>
      <c r="C139" s="154"/>
      <c r="D139" s="155"/>
      <c r="E139" s="143" t="s">
        <v>129</v>
      </c>
      <c r="F139" s="144"/>
      <c r="G139" s="156"/>
    </row>
    <row r="140" spans="1:8" ht="15.75" outlineLevel="1">
      <c r="A140" s="195"/>
      <c r="B140" s="142"/>
      <c r="C140" s="142"/>
      <c r="D140" s="157"/>
      <c r="E140" s="143" t="s">
        <v>130</v>
      </c>
      <c r="F140" s="144">
        <v>1</v>
      </c>
      <c r="G140" s="158"/>
    </row>
    <row r="141" spans="1:8" ht="15.75" outlineLevel="1">
      <c r="A141" s="195"/>
      <c r="B141" s="142"/>
      <c r="C141" s="142"/>
      <c r="D141" s="157"/>
      <c r="E141" s="159"/>
      <c r="F141" s="160"/>
      <c r="G141" s="158"/>
    </row>
    <row r="142" spans="1:8" ht="15.75" outlineLevel="1">
      <c r="A142" s="195"/>
      <c r="B142" s="142"/>
      <c r="C142" s="142"/>
      <c r="D142" s="157"/>
      <c r="E142" s="145"/>
      <c r="F142" s="146"/>
      <c r="G142" s="158"/>
    </row>
    <row r="143" spans="1:8" ht="15.75" outlineLevel="1">
      <c r="A143" s="195"/>
      <c r="B143" s="142"/>
      <c r="C143" s="142"/>
      <c r="D143" s="157"/>
      <c r="E143" s="145"/>
      <c r="F143" s="146"/>
      <c r="G143" s="158"/>
    </row>
    <row r="144" spans="1:8" ht="15.75" outlineLevel="1">
      <c r="A144" s="195"/>
      <c r="B144" s="142"/>
      <c r="C144" s="142"/>
      <c r="D144" s="157"/>
      <c r="E144" s="145"/>
      <c r="F144" s="146"/>
      <c r="G144" s="158"/>
    </row>
    <row r="145" spans="1:7" ht="15.75" outlineLevel="1">
      <c r="A145" s="195"/>
      <c r="B145" s="142"/>
      <c r="C145" s="142"/>
      <c r="D145" s="157"/>
      <c r="E145" s="145"/>
      <c r="F145" s="146"/>
      <c r="G145" s="158"/>
    </row>
    <row r="146" spans="1:7" ht="15.75" outlineLevel="1">
      <c r="A146" s="195"/>
      <c r="B146" s="142"/>
      <c r="C146" s="142"/>
      <c r="D146" s="157"/>
      <c r="E146" s="145"/>
      <c r="F146" s="146"/>
      <c r="G146" s="158"/>
    </row>
    <row r="147" spans="1:7" ht="15.75" outlineLevel="1">
      <c r="A147" s="195"/>
      <c r="B147" s="142"/>
      <c r="C147" s="142"/>
      <c r="D147" s="157"/>
      <c r="E147" s="145"/>
      <c r="F147" s="146"/>
      <c r="G147" s="158"/>
    </row>
    <row r="148" spans="1:7" ht="15.75" outlineLevel="1">
      <c r="A148" s="195"/>
      <c r="B148" s="142"/>
      <c r="C148" s="142"/>
      <c r="D148" s="157"/>
      <c r="E148" s="145"/>
      <c r="F148" s="146"/>
      <c r="G148" s="158"/>
    </row>
    <row r="149" spans="1:7" ht="15.75" outlineLevel="1">
      <c r="A149" s="195"/>
      <c r="B149" s="142"/>
      <c r="C149" s="142"/>
      <c r="D149" s="157"/>
      <c r="E149" s="145"/>
      <c r="F149" s="146"/>
      <c r="G149" s="158"/>
    </row>
    <row r="150" spans="1:7" ht="15.75" outlineLevel="1">
      <c r="A150" s="195"/>
      <c r="B150" s="142"/>
      <c r="C150" s="142"/>
      <c r="D150" s="157"/>
      <c r="E150" s="145"/>
      <c r="F150" s="146"/>
      <c r="G150" s="158"/>
    </row>
    <row r="151" spans="1:7" ht="15.75" outlineLevel="1">
      <c r="A151" s="195"/>
      <c r="B151" s="142"/>
      <c r="C151" s="142"/>
      <c r="D151" s="157"/>
      <c r="E151" s="145"/>
      <c r="F151" s="146"/>
      <c r="G151" s="158"/>
    </row>
    <row r="152" spans="1:7" ht="15.75" outlineLevel="1">
      <c r="A152" s="195"/>
      <c r="B152" s="142"/>
      <c r="C152" s="142"/>
      <c r="D152" s="157"/>
      <c r="E152" s="142"/>
      <c r="F152" s="148"/>
      <c r="G152" s="158"/>
    </row>
    <row r="153" spans="1:7" ht="15.75" outlineLevel="1">
      <c r="A153" s="195"/>
      <c r="B153" s="142"/>
      <c r="C153" s="142"/>
      <c r="D153" s="142"/>
      <c r="E153" s="142"/>
      <c r="F153" s="148"/>
      <c r="G153" s="142"/>
    </row>
    <row r="154" spans="1:7" ht="15.75" outlineLevel="1">
      <c r="A154" s="195"/>
      <c r="B154" s="142"/>
      <c r="C154" s="142"/>
      <c r="D154" s="142"/>
      <c r="E154" s="142"/>
      <c r="F154" s="148"/>
      <c r="G154" s="142"/>
    </row>
    <row r="155" spans="1:7" ht="15.75" outlineLevel="1">
      <c r="A155" s="195"/>
      <c r="B155" s="142"/>
      <c r="C155" s="142"/>
      <c r="D155" s="142"/>
      <c r="E155" s="142"/>
      <c r="F155" s="148"/>
      <c r="G155" s="142"/>
    </row>
    <row r="156" spans="1:7" ht="15.75" outlineLevel="1">
      <c r="A156" s="195"/>
      <c r="B156" s="142"/>
      <c r="C156" s="142"/>
      <c r="D156" s="142"/>
      <c r="E156" s="142"/>
      <c r="F156" s="148"/>
      <c r="G156" s="142"/>
    </row>
    <row r="157" spans="1:7" ht="15.75" outlineLevel="1">
      <c r="A157" s="195"/>
      <c r="B157" s="161"/>
      <c r="C157" s="161"/>
      <c r="D157" s="161"/>
      <c r="E157" s="161"/>
      <c r="F157" s="162"/>
      <c r="G157" s="161"/>
    </row>
    <row r="158" spans="1:7" ht="15.75" outlineLevel="1">
      <c r="A158" s="195"/>
      <c r="B158" s="142"/>
      <c r="C158" s="142"/>
      <c r="D158" s="142"/>
      <c r="E158" s="142"/>
      <c r="F158" s="148"/>
      <c r="G158" s="142"/>
    </row>
    <row r="159" spans="1:7" ht="15.75" outlineLevel="1">
      <c r="A159" s="195"/>
      <c r="B159" s="142"/>
      <c r="C159" s="142"/>
      <c r="D159" s="142"/>
      <c r="E159" s="142"/>
      <c r="F159" s="148"/>
      <c r="G159" s="142"/>
    </row>
    <row r="160" spans="1:7" ht="15.75" outlineLevel="1">
      <c r="A160" s="195"/>
      <c r="B160" s="142"/>
      <c r="C160" s="163"/>
      <c r="D160" s="164" t="s">
        <v>133</v>
      </c>
      <c r="E160" s="165"/>
      <c r="F160" s="166"/>
      <c r="G160" s="142"/>
    </row>
    <row r="161" spans="1:7" ht="15.75" outlineLevel="1">
      <c r="A161" s="195"/>
      <c r="B161" s="142"/>
      <c r="C161" s="167" t="s">
        <v>134</v>
      </c>
      <c r="D161" s="168" t="s">
        <v>135</v>
      </c>
      <c r="E161" s="169"/>
      <c r="F161" s="170"/>
      <c r="G161" s="142"/>
    </row>
    <row r="162" spans="1:7" ht="15.75" outlineLevel="1">
      <c r="A162" s="195"/>
      <c r="B162" s="142"/>
      <c r="C162" s="142"/>
      <c r="D162" s="142"/>
      <c r="E162" s="143" t="s">
        <v>129</v>
      </c>
      <c r="F162" s="144">
        <v>0.25</v>
      </c>
      <c r="G162" s="142"/>
    </row>
    <row r="163" spans="1:7" ht="15.75" outlineLevel="1">
      <c r="A163" s="195"/>
      <c r="B163" s="142"/>
      <c r="C163" s="142"/>
      <c r="D163" s="142"/>
      <c r="E163" s="143" t="s">
        <v>136</v>
      </c>
      <c r="F163" s="144">
        <v>0.25</v>
      </c>
      <c r="G163" s="142"/>
    </row>
    <row r="164" spans="1:7" ht="15.75" outlineLevel="1">
      <c r="A164" s="195"/>
      <c r="B164" s="142"/>
      <c r="C164" s="142"/>
      <c r="D164" s="142"/>
      <c r="E164" s="159"/>
      <c r="F164" s="160"/>
      <c r="G164" s="142"/>
    </row>
    <row r="165" spans="1:7" ht="15.75" outlineLevel="1">
      <c r="A165" s="195"/>
      <c r="B165" s="142"/>
      <c r="C165" s="142"/>
      <c r="D165" s="142"/>
      <c r="E165" s="145"/>
      <c r="F165" s="146"/>
      <c r="G165" s="142"/>
    </row>
    <row r="166" spans="1:7" ht="15.75" outlineLevel="1">
      <c r="A166" s="195"/>
      <c r="B166" s="142"/>
      <c r="C166" s="142"/>
      <c r="D166" s="142"/>
      <c r="E166" s="145"/>
      <c r="F166" s="146"/>
      <c r="G166" s="142"/>
    </row>
    <row r="167" spans="1:7" ht="15.75" outlineLevel="1">
      <c r="A167" s="195"/>
      <c r="B167" s="142"/>
      <c r="C167" s="142"/>
      <c r="D167" s="142"/>
      <c r="E167" s="145"/>
      <c r="F167" s="146"/>
      <c r="G167" s="142"/>
    </row>
    <row r="168" spans="1:7" ht="15.75" outlineLevel="1">
      <c r="A168" s="195"/>
      <c r="B168" s="142"/>
      <c r="C168" s="142"/>
      <c r="D168" s="142"/>
      <c r="E168" s="145"/>
      <c r="F168" s="146"/>
      <c r="G168" s="142"/>
    </row>
    <row r="169" spans="1:7" ht="15.75" outlineLevel="1">
      <c r="A169" s="195"/>
      <c r="B169" s="142"/>
      <c r="C169" s="142"/>
      <c r="D169" s="142"/>
      <c r="E169" s="145"/>
      <c r="F169" s="146"/>
      <c r="G169" s="142"/>
    </row>
    <row r="170" spans="1:7" ht="15.75" outlineLevel="1">
      <c r="A170" s="195"/>
      <c r="B170" s="142"/>
      <c r="C170" s="142"/>
      <c r="D170" s="142"/>
      <c r="E170" s="145"/>
      <c r="F170" s="146"/>
      <c r="G170" s="142"/>
    </row>
    <row r="171" spans="1:7" ht="15.75" outlineLevel="1">
      <c r="A171" s="195"/>
      <c r="B171" s="142"/>
      <c r="C171" s="142"/>
      <c r="D171" s="142"/>
      <c r="E171" s="145"/>
      <c r="F171" s="146"/>
      <c r="G171" s="142"/>
    </row>
    <row r="172" spans="1:7" ht="15.75" outlineLevel="1">
      <c r="A172" s="195"/>
      <c r="B172" s="142"/>
      <c r="C172" s="142"/>
      <c r="D172" s="142"/>
      <c r="E172" s="145"/>
      <c r="F172" s="146"/>
      <c r="G172" s="142"/>
    </row>
    <row r="173" spans="1:7" ht="15.75" outlineLevel="1">
      <c r="A173" s="195"/>
      <c r="B173" s="142"/>
      <c r="C173" s="142"/>
      <c r="D173" s="142"/>
      <c r="E173" s="145"/>
      <c r="F173" s="146"/>
      <c r="G173" s="142"/>
    </row>
    <row r="174" spans="1:7" ht="15.75" outlineLevel="1">
      <c r="A174" s="195"/>
      <c r="B174" s="142"/>
      <c r="C174" s="142"/>
      <c r="D174" s="142"/>
      <c r="E174" s="145"/>
      <c r="F174" s="146"/>
      <c r="G174" s="142"/>
    </row>
    <row r="175" spans="1:7" ht="15.75" outlineLevel="1">
      <c r="A175" s="195"/>
      <c r="B175" s="142"/>
      <c r="C175" s="142"/>
      <c r="D175" s="142"/>
      <c r="E175" s="145"/>
      <c r="F175" s="146"/>
      <c r="G175" s="142"/>
    </row>
    <row r="176" spans="1:7" ht="15.75" outlineLevel="1">
      <c r="A176" s="195"/>
      <c r="B176" s="142"/>
      <c r="C176" s="142"/>
      <c r="D176" s="142"/>
      <c r="E176" s="145"/>
      <c r="F176" s="146"/>
      <c r="G176" s="142"/>
    </row>
    <row r="177" spans="1:8" ht="15.75" outlineLevel="1">
      <c r="A177" s="195"/>
      <c r="B177" s="142"/>
      <c r="C177" s="142"/>
      <c r="D177" s="142"/>
      <c r="E177" s="145"/>
      <c r="F177" s="146"/>
      <c r="G177" s="142"/>
    </row>
    <row r="178" spans="1:8" ht="15.75" outlineLevel="1">
      <c r="A178" s="195"/>
      <c r="B178" s="142"/>
      <c r="C178" s="142"/>
      <c r="D178" s="142"/>
      <c r="E178" s="145"/>
      <c r="F178" s="146"/>
      <c r="G178" s="142"/>
    </row>
    <row r="179" spans="1:8" ht="15.75" outlineLevel="1">
      <c r="A179" s="195"/>
      <c r="B179" s="142"/>
      <c r="C179" s="142"/>
      <c r="D179" s="142"/>
      <c r="E179" s="145"/>
      <c r="F179" s="146"/>
      <c r="G179" s="142"/>
    </row>
    <row r="180" spans="1:8" ht="15.75" outlineLevel="1">
      <c r="A180" s="195"/>
      <c r="B180" s="142"/>
      <c r="C180" s="142"/>
      <c r="D180" s="142"/>
      <c r="E180" s="147"/>
      <c r="F180" s="148"/>
      <c r="G180" s="142"/>
      <c r="H180" s="197"/>
    </row>
    <row r="181" spans="1:8" ht="15.75" outlineLevel="1">
      <c r="A181" s="195"/>
      <c r="B181" s="142"/>
      <c r="C181" s="142"/>
      <c r="D181" s="142"/>
      <c r="E181" s="149"/>
      <c r="F181" s="148"/>
      <c r="G181" s="142"/>
    </row>
    <row r="182" spans="1:8" ht="15.75" outlineLevel="1">
      <c r="A182" s="195"/>
      <c r="B182" s="142"/>
      <c r="C182" s="171" t="s">
        <v>137</v>
      </c>
      <c r="D182" s="172" t="s">
        <v>138</v>
      </c>
      <c r="E182" s="173"/>
      <c r="F182" s="174"/>
      <c r="G182" s="142"/>
    </row>
    <row r="183" spans="1:8" ht="15.75" outlineLevel="1">
      <c r="A183" s="195"/>
      <c r="B183" s="142"/>
      <c r="C183" s="175"/>
      <c r="D183" s="175"/>
      <c r="E183" s="143" t="s">
        <v>139</v>
      </c>
      <c r="F183" s="176">
        <v>0.5</v>
      </c>
      <c r="G183" s="142"/>
    </row>
    <row r="184" spans="1:8" ht="15.75" outlineLevel="1">
      <c r="A184" s="195"/>
      <c r="B184" s="142"/>
      <c r="C184" s="175"/>
      <c r="D184" s="175"/>
      <c r="E184" s="143" t="s">
        <v>140</v>
      </c>
      <c r="F184" s="176">
        <v>0.5</v>
      </c>
      <c r="G184" s="142"/>
    </row>
    <row r="185" spans="1:8" ht="15.75" outlineLevel="1">
      <c r="A185" s="195"/>
      <c r="B185" s="142"/>
      <c r="C185" s="175"/>
      <c r="D185" s="175"/>
      <c r="E185" s="143" t="s">
        <v>141</v>
      </c>
      <c r="F185" s="176">
        <v>0.25</v>
      </c>
      <c r="G185" s="142"/>
    </row>
    <row r="186" spans="1:8" ht="15.75" outlineLevel="1">
      <c r="A186" s="195"/>
      <c r="B186" s="142"/>
      <c r="C186" s="175"/>
      <c r="D186" s="175"/>
      <c r="E186" s="143" t="s">
        <v>142</v>
      </c>
      <c r="F186" s="176" t="s">
        <v>143</v>
      </c>
      <c r="G186" s="142"/>
    </row>
    <row r="187" spans="1:8" ht="15.75" outlineLevel="1">
      <c r="A187" s="195"/>
      <c r="B187" s="142"/>
      <c r="C187" s="175"/>
      <c r="D187" s="175"/>
      <c r="E187" s="143" t="s">
        <v>144</v>
      </c>
      <c r="F187" s="176">
        <v>0.25</v>
      </c>
      <c r="G187" s="142"/>
    </row>
    <row r="188" spans="1:8" ht="15.75" outlineLevel="1">
      <c r="A188" s="195"/>
      <c r="B188" s="142"/>
      <c r="C188" s="175"/>
      <c r="D188" s="175"/>
      <c r="E188" s="143" t="s">
        <v>145</v>
      </c>
      <c r="F188" s="176">
        <v>0.25</v>
      </c>
      <c r="G188" s="142"/>
    </row>
    <row r="189" spans="1:8" ht="15.75" outlineLevel="1">
      <c r="A189" s="195"/>
      <c r="B189" s="142"/>
      <c r="C189" s="175"/>
      <c r="D189" s="175"/>
      <c r="E189" s="177" t="s">
        <v>146</v>
      </c>
      <c r="F189" s="178">
        <v>0.5</v>
      </c>
      <c r="G189" s="142"/>
    </row>
    <row r="190" spans="1:8" ht="15.75" outlineLevel="1">
      <c r="A190" s="195"/>
      <c r="B190" s="142"/>
      <c r="C190" s="175"/>
      <c r="D190" s="175"/>
      <c r="E190" s="177" t="s">
        <v>147</v>
      </c>
      <c r="F190" s="178">
        <v>0.5</v>
      </c>
      <c r="G190" s="142"/>
    </row>
    <row r="191" spans="1:8" ht="15.75" outlineLevel="1">
      <c r="A191" s="195"/>
      <c r="B191" s="142"/>
      <c r="C191" s="142"/>
      <c r="D191" s="142"/>
      <c r="E191" s="179"/>
      <c r="F191" s="148"/>
      <c r="G191" s="142"/>
    </row>
    <row r="192" spans="1:8" ht="15.75" outlineLevel="1">
      <c r="A192" s="195"/>
      <c r="B192" s="142"/>
      <c r="C192" s="142"/>
      <c r="D192" s="142"/>
      <c r="E192" s="179"/>
      <c r="F192" s="148"/>
      <c r="G192" s="142"/>
    </row>
    <row r="193" spans="1:7" ht="15.75" outlineLevel="1">
      <c r="A193" s="195"/>
      <c r="B193" s="142"/>
      <c r="C193" s="142"/>
      <c r="D193" s="142"/>
      <c r="E193" s="179"/>
      <c r="F193" s="148"/>
      <c r="G193" s="142"/>
    </row>
    <row r="194" spans="1:7" ht="15.75" outlineLevel="1">
      <c r="A194" s="195"/>
      <c r="B194" s="142"/>
      <c r="C194" s="142"/>
      <c r="D194" s="142"/>
      <c r="E194" s="179"/>
      <c r="F194" s="148"/>
      <c r="G194" s="142"/>
    </row>
    <row r="195" spans="1:7" ht="15.75" outlineLevel="1">
      <c r="A195" s="195"/>
      <c r="B195" s="142"/>
      <c r="C195" s="142"/>
      <c r="D195" s="142"/>
      <c r="E195" s="179"/>
      <c r="F195" s="148"/>
      <c r="G195" s="142"/>
    </row>
    <row r="196" spans="1:7" ht="15.75" outlineLevel="1">
      <c r="A196" s="195"/>
      <c r="B196" s="142"/>
      <c r="C196" s="142"/>
      <c r="D196" s="142"/>
      <c r="E196" s="179"/>
      <c r="F196" s="148"/>
      <c r="G196" s="142"/>
    </row>
    <row r="197" spans="1:7" ht="15.75" outlineLevel="1">
      <c r="A197" s="195"/>
      <c r="B197" s="142"/>
      <c r="C197" s="142"/>
      <c r="D197" s="142"/>
      <c r="E197" s="179"/>
      <c r="F197" s="148"/>
      <c r="G197" s="142"/>
    </row>
    <row r="198" spans="1:7" ht="15.75" outlineLevel="1">
      <c r="A198" s="195"/>
      <c r="B198" s="142"/>
      <c r="C198" s="142"/>
      <c r="D198" s="142"/>
      <c r="E198" s="179"/>
      <c r="F198" s="148"/>
      <c r="G198" s="142"/>
    </row>
    <row r="199" spans="1:7" ht="15.75" outlineLevel="1">
      <c r="A199" s="195"/>
      <c r="B199" s="142"/>
      <c r="C199" s="142"/>
      <c r="D199" s="142"/>
      <c r="E199" s="179"/>
      <c r="F199" s="148"/>
      <c r="G199" s="142"/>
    </row>
    <row r="200" spans="1:7" ht="15.75" outlineLevel="1">
      <c r="A200" s="195"/>
      <c r="B200" s="142"/>
      <c r="C200" s="142"/>
      <c r="D200" s="142"/>
      <c r="E200" s="179"/>
      <c r="F200" s="148"/>
      <c r="G200" s="142"/>
    </row>
    <row r="201" spans="1:7" ht="15.75" outlineLevel="1">
      <c r="A201" s="195"/>
      <c r="B201" s="142"/>
      <c r="C201" s="142"/>
      <c r="D201" s="142"/>
      <c r="E201" s="179"/>
      <c r="F201" s="148"/>
      <c r="G201" s="142"/>
    </row>
    <row r="202" spans="1:7" ht="15.75" outlineLevel="1">
      <c r="A202" s="195"/>
      <c r="B202" s="142"/>
      <c r="C202" s="142"/>
      <c r="D202" s="142"/>
      <c r="E202" s="179"/>
      <c r="F202" s="148"/>
      <c r="G202" s="142"/>
    </row>
    <row r="203" spans="1:7" ht="15.75" outlineLevel="1">
      <c r="A203" s="195"/>
      <c r="B203" s="142"/>
      <c r="C203" s="142"/>
      <c r="D203" s="142"/>
      <c r="E203" s="179"/>
      <c r="F203" s="148"/>
      <c r="G203" s="142"/>
    </row>
    <row r="204" spans="1:7" ht="15.75" outlineLevel="1">
      <c r="A204" s="195"/>
      <c r="B204" s="142"/>
      <c r="C204" s="142"/>
      <c r="D204" s="142"/>
      <c r="E204" s="179"/>
      <c r="F204" s="148"/>
      <c r="G204" s="142"/>
    </row>
    <row r="205" spans="1:7" ht="15.75" outlineLevel="1">
      <c r="A205" s="195"/>
      <c r="B205" s="142"/>
      <c r="C205" s="142"/>
      <c r="D205" s="142"/>
      <c r="E205" s="179"/>
      <c r="F205" s="148"/>
      <c r="G205" s="142"/>
    </row>
    <row r="206" spans="1:7" ht="15.75" outlineLevel="1">
      <c r="A206" s="195"/>
      <c r="B206" s="142"/>
      <c r="C206" s="142"/>
      <c r="D206" s="142"/>
      <c r="E206" s="179"/>
      <c r="F206" s="148"/>
      <c r="G206" s="142"/>
    </row>
    <row r="207" spans="1:7" ht="15.75" outlineLevel="1">
      <c r="A207" s="195"/>
      <c r="B207" s="142"/>
      <c r="C207" s="142"/>
      <c r="D207" s="142"/>
      <c r="E207" s="179"/>
      <c r="F207" s="148"/>
      <c r="G207" s="142"/>
    </row>
    <row r="208" spans="1:7" ht="15.75" outlineLevel="1">
      <c r="A208" s="195"/>
      <c r="B208" s="142"/>
      <c r="C208" s="142"/>
      <c r="D208" s="142"/>
      <c r="E208" s="179"/>
      <c r="F208" s="148"/>
      <c r="G208" s="142"/>
    </row>
    <row r="209" spans="1:7" ht="15.75" outlineLevel="1">
      <c r="A209" s="195"/>
      <c r="B209" s="142"/>
      <c r="C209" s="142"/>
      <c r="D209" s="142"/>
      <c r="E209" s="179"/>
      <c r="F209" s="148"/>
      <c r="G209" s="142"/>
    </row>
    <row r="210" spans="1:7" ht="15.75" outlineLevel="1">
      <c r="A210" s="195"/>
      <c r="B210" s="142"/>
      <c r="C210" s="142"/>
      <c r="D210" s="142"/>
      <c r="E210" s="179"/>
      <c r="F210" s="148"/>
      <c r="G210" s="142"/>
    </row>
    <row r="211" spans="1:7" ht="15.75" outlineLevel="1">
      <c r="A211" s="195"/>
      <c r="B211" s="142"/>
      <c r="C211" s="142"/>
      <c r="D211" s="142"/>
      <c r="E211" s="179"/>
      <c r="F211" s="148"/>
      <c r="G211" s="142"/>
    </row>
    <row r="212" spans="1:7" ht="15.75" outlineLevel="1">
      <c r="A212" s="195"/>
      <c r="B212" s="142"/>
      <c r="C212" s="142"/>
      <c r="D212" s="142"/>
      <c r="E212" s="179"/>
      <c r="F212" s="148"/>
      <c r="G212" s="142"/>
    </row>
    <row r="213" spans="1:7" ht="15.75" outlineLevel="1">
      <c r="A213" s="195"/>
      <c r="B213" s="142"/>
      <c r="C213" s="142"/>
      <c r="D213" s="142"/>
      <c r="E213" s="179"/>
      <c r="F213" s="148"/>
      <c r="G213" s="142"/>
    </row>
    <row r="214" spans="1:7" ht="15.75" outlineLevel="1">
      <c r="A214" s="195"/>
      <c r="B214" s="142"/>
      <c r="C214" s="142"/>
      <c r="D214" s="142"/>
      <c r="E214" s="179"/>
      <c r="F214" s="148"/>
      <c r="G214" s="142"/>
    </row>
    <row r="215" spans="1:7" ht="15.75" outlineLevel="1">
      <c r="A215" s="195"/>
      <c r="B215" s="142"/>
      <c r="C215" s="142"/>
      <c r="D215" s="142"/>
      <c r="E215" s="179"/>
      <c r="F215" s="148"/>
      <c r="G215" s="142"/>
    </row>
    <row r="216" spans="1:7" ht="15.75" outlineLevel="1">
      <c r="A216" s="195"/>
      <c r="B216" s="142"/>
      <c r="C216" s="142"/>
      <c r="D216" s="142"/>
      <c r="E216" s="179"/>
      <c r="F216" s="148"/>
      <c r="G216" s="142"/>
    </row>
    <row r="217" spans="1:7" ht="15.75" outlineLevel="1">
      <c r="A217" s="195"/>
      <c r="B217" s="142"/>
      <c r="C217" s="142"/>
      <c r="D217" s="142"/>
      <c r="E217" s="179"/>
      <c r="F217" s="148"/>
      <c r="G217" s="142"/>
    </row>
    <row r="218" spans="1:7" ht="15.75" outlineLevel="1">
      <c r="A218" s="195"/>
      <c r="B218" s="142"/>
      <c r="C218" s="142"/>
      <c r="D218" s="142"/>
      <c r="E218" s="179"/>
      <c r="F218" s="148"/>
      <c r="G218" s="142"/>
    </row>
    <row r="219" spans="1:7" ht="15.75" outlineLevel="1">
      <c r="A219" s="195"/>
      <c r="B219" s="142"/>
      <c r="C219" s="142"/>
      <c r="D219" s="142"/>
      <c r="E219" s="179"/>
      <c r="F219" s="148"/>
      <c r="G219" s="142"/>
    </row>
    <row r="220" spans="1:7" ht="15.75" outlineLevel="1">
      <c r="A220" s="195"/>
      <c r="B220" s="142"/>
      <c r="C220" s="142"/>
      <c r="D220" s="142"/>
      <c r="E220" s="179"/>
      <c r="F220" s="148"/>
      <c r="G220" s="142"/>
    </row>
    <row r="221" spans="1:7" ht="15.75" outlineLevel="1">
      <c r="A221" s="195"/>
      <c r="B221" s="142"/>
      <c r="C221" s="142"/>
      <c r="D221" s="142"/>
      <c r="E221" s="179"/>
      <c r="F221" s="148"/>
      <c r="G221" s="142"/>
    </row>
    <row r="222" spans="1:7" ht="15.75" outlineLevel="1">
      <c r="A222" s="195"/>
      <c r="B222" s="142"/>
      <c r="C222" s="142"/>
      <c r="D222" s="142"/>
      <c r="E222" s="180"/>
      <c r="F222" s="148"/>
      <c r="G222" s="142"/>
    </row>
    <row r="223" spans="1:7" ht="15.75" outlineLevel="1">
      <c r="A223" s="195"/>
      <c r="B223" s="142"/>
      <c r="C223" s="150">
        <v>1.2</v>
      </c>
      <c r="D223" s="151" t="s">
        <v>148</v>
      </c>
      <c r="E223" s="152"/>
      <c r="F223" s="153"/>
      <c r="G223" s="142"/>
    </row>
    <row r="224" spans="1:7" ht="15.75" outlineLevel="1">
      <c r="A224" s="195"/>
      <c r="B224" s="142"/>
      <c r="C224" s="142"/>
      <c r="D224" s="142"/>
      <c r="E224" s="143" t="s">
        <v>129</v>
      </c>
      <c r="F224" s="144">
        <v>0.5</v>
      </c>
      <c r="G224" s="181"/>
    </row>
    <row r="225" spans="1:7" ht="15.75" outlineLevel="1">
      <c r="A225" s="195"/>
      <c r="B225" s="142"/>
      <c r="C225" s="142"/>
      <c r="D225" s="142"/>
      <c r="E225" s="143" t="s">
        <v>136</v>
      </c>
      <c r="F225" s="144">
        <v>1</v>
      </c>
      <c r="G225" s="142"/>
    </row>
    <row r="226" spans="1:7" ht="15.75" outlineLevel="1">
      <c r="A226" s="195"/>
      <c r="B226" s="142"/>
      <c r="C226" s="142"/>
      <c r="D226" s="142"/>
      <c r="E226" s="159"/>
      <c r="F226" s="160"/>
      <c r="G226" s="142"/>
    </row>
    <row r="227" spans="1:7" ht="15.75" outlineLevel="1">
      <c r="A227" s="195"/>
      <c r="B227" s="142"/>
      <c r="C227" s="142"/>
      <c r="D227" s="142"/>
      <c r="E227" s="145"/>
      <c r="F227" s="146"/>
      <c r="G227" s="142"/>
    </row>
    <row r="228" spans="1:7" ht="15.75" outlineLevel="1">
      <c r="A228" s="195"/>
      <c r="B228" s="142"/>
      <c r="C228" s="142"/>
      <c r="D228" s="142"/>
      <c r="E228" s="145"/>
      <c r="F228" s="146"/>
      <c r="G228" s="142"/>
    </row>
    <row r="229" spans="1:7" ht="15.75" outlineLevel="1">
      <c r="A229" s="195"/>
      <c r="B229" s="142"/>
      <c r="C229" s="142"/>
      <c r="D229" s="142"/>
      <c r="E229" s="145"/>
      <c r="F229" s="146"/>
      <c r="G229" s="142"/>
    </row>
    <row r="230" spans="1:7" ht="15.75" outlineLevel="1">
      <c r="A230" s="195"/>
      <c r="B230" s="142"/>
      <c r="C230" s="142"/>
      <c r="D230" s="142"/>
      <c r="E230" s="145"/>
      <c r="F230" s="146"/>
      <c r="G230" s="142"/>
    </row>
    <row r="231" spans="1:7" ht="15.75" outlineLevel="1">
      <c r="A231" s="195"/>
      <c r="B231" s="142"/>
      <c r="C231" s="142"/>
      <c r="D231" s="142"/>
      <c r="E231" s="145"/>
      <c r="F231" s="146"/>
      <c r="G231" s="142"/>
    </row>
    <row r="232" spans="1:7" ht="15.75" outlineLevel="1">
      <c r="A232" s="195"/>
      <c r="B232" s="142"/>
      <c r="C232" s="142"/>
      <c r="D232" s="142"/>
      <c r="E232" s="145"/>
      <c r="F232" s="146"/>
      <c r="G232" s="142"/>
    </row>
    <row r="233" spans="1:7" ht="15.75" outlineLevel="1">
      <c r="A233" s="195"/>
      <c r="B233" s="142"/>
      <c r="C233" s="142"/>
      <c r="D233" s="142"/>
      <c r="E233" s="145"/>
      <c r="F233" s="146"/>
      <c r="G233" s="142"/>
    </row>
    <row r="234" spans="1:7" ht="15.75" outlineLevel="1">
      <c r="A234" s="195"/>
      <c r="B234" s="142"/>
      <c r="C234" s="142"/>
      <c r="D234" s="142"/>
      <c r="E234" s="145"/>
      <c r="F234" s="146"/>
      <c r="G234" s="142"/>
    </row>
    <row r="235" spans="1:7" ht="15.75" outlineLevel="1">
      <c r="A235" s="195"/>
      <c r="B235" s="142"/>
      <c r="C235" s="142"/>
      <c r="D235" s="142"/>
      <c r="E235" s="145"/>
      <c r="F235" s="146"/>
      <c r="G235" s="142"/>
    </row>
    <row r="236" spans="1:7" ht="15.75" outlineLevel="1">
      <c r="A236" s="195"/>
      <c r="B236" s="142"/>
      <c r="C236" s="142"/>
      <c r="D236" s="142"/>
      <c r="E236" s="179"/>
      <c r="F236" s="148"/>
      <c r="G236" s="142"/>
    </row>
    <row r="237" spans="1:7" ht="15.75" outlineLevel="1">
      <c r="A237" s="195"/>
      <c r="B237" s="142"/>
      <c r="C237" s="142"/>
      <c r="D237" s="142"/>
      <c r="E237" s="179"/>
      <c r="F237" s="148"/>
      <c r="G237" s="142"/>
    </row>
    <row r="238" spans="1:7" ht="15.75" outlineLevel="1">
      <c r="A238" s="195"/>
      <c r="B238" s="142"/>
      <c r="C238" s="142"/>
      <c r="D238" s="142"/>
      <c r="E238" s="179"/>
      <c r="F238" s="148"/>
      <c r="G238" s="142"/>
    </row>
    <row r="239" spans="1:7" ht="15.75" outlineLevel="1">
      <c r="A239" s="195"/>
      <c r="B239" s="142"/>
      <c r="C239" s="142"/>
      <c r="D239" s="142"/>
      <c r="E239" s="179"/>
      <c r="F239" s="148"/>
      <c r="G239" s="142"/>
    </row>
    <row r="240" spans="1:7" ht="15.75" outlineLevel="1">
      <c r="A240" s="195"/>
      <c r="B240" s="142"/>
      <c r="C240" s="142"/>
      <c r="D240" s="142"/>
      <c r="E240" s="179"/>
      <c r="F240" s="148"/>
      <c r="G240" s="142"/>
    </row>
    <row r="241" spans="1:7" ht="15.75" outlineLevel="1">
      <c r="A241" s="195"/>
      <c r="B241" s="142"/>
      <c r="C241" s="142"/>
      <c r="D241" s="142"/>
      <c r="E241" s="179"/>
      <c r="F241" s="148"/>
      <c r="G241" s="142"/>
    </row>
    <row r="242" spans="1:7" ht="15.75" outlineLevel="1">
      <c r="A242" s="195"/>
      <c r="B242" s="142"/>
      <c r="C242" s="142"/>
      <c r="D242" s="142"/>
      <c r="E242" s="179"/>
      <c r="F242" s="148"/>
      <c r="G242" s="142"/>
    </row>
    <row r="243" spans="1:7" ht="15.75" outlineLevel="1">
      <c r="A243" s="195"/>
      <c r="B243" s="142"/>
      <c r="C243" s="142"/>
      <c r="D243" s="142"/>
      <c r="E243" s="179"/>
      <c r="F243" s="148"/>
      <c r="G243" s="142"/>
    </row>
    <row r="244" spans="1:7" ht="15.75" outlineLevel="1">
      <c r="A244" s="195"/>
      <c r="B244" s="142"/>
      <c r="C244" s="142"/>
      <c r="D244" s="142"/>
      <c r="E244" s="179"/>
      <c r="F244" s="148"/>
      <c r="G244" s="142"/>
    </row>
    <row r="245" spans="1:7" ht="15.75" outlineLevel="1">
      <c r="A245" s="195"/>
      <c r="B245" s="142"/>
      <c r="C245" s="142"/>
      <c r="D245" s="142"/>
      <c r="E245" s="179"/>
      <c r="F245" s="148"/>
      <c r="G245" s="142"/>
    </row>
    <row r="246" spans="1:7" ht="15.75" outlineLevel="1">
      <c r="A246" s="195"/>
      <c r="B246" s="142"/>
      <c r="C246" s="142"/>
      <c r="D246" s="142"/>
      <c r="E246" s="179"/>
      <c r="F246" s="148"/>
      <c r="G246" s="142"/>
    </row>
    <row r="247" spans="1:7" ht="15.75" outlineLevel="1">
      <c r="A247" s="195"/>
      <c r="B247" s="142"/>
      <c r="C247" s="142"/>
      <c r="D247" s="142"/>
      <c r="E247" s="179"/>
      <c r="F247" s="148"/>
      <c r="G247" s="142"/>
    </row>
    <row r="248" spans="1:7" ht="15.75" outlineLevel="1">
      <c r="A248" s="195"/>
      <c r="B248" s="142"/>
      <c r="C248" s="142"/>
      <c r="D248" s="142"/>
      <c r="E248" s="179"/>
      <c r="F248" s="148"/>
      <c r="G248" s="142"/>
    </row>
    <row r="249" spans="1:7" ht="15.75" outlineLevel="1">
      <c r="A249" s="195"/>
      <c r="B249" s="142"/>
      <c r="C249" s="142"/>
      <c r="D249" s="142"/>
      <c r="E249" s="179"/>
      <c r="F249" s="148"/>
      <c r="G249" s="142"/>
    </row>
    <row r="250" spans="1:7" ht="15.75" outlineLevel="1">
      <c r="A250" s="195"/>
      <c r="B250" s="142"/>
      <c r="C250" s="142"/>
      <c r="D250" s="142"/>
      <c r="E250" s="179"/>
      <c r="F250" s="148"/>
      <c r="G250" s="142"/>
    </row>
    <row r="251" spans="1:7" ht="15.75" outlineLevel="1">
      <c r="A251" s="195"/>
      <c r="B251" s="142"/>
      <c r="C251" s="142"/>
      <c r="D251" s="142"/>
      <c r="E251" s="179"/>
      <c r="F251" s="148"/>
      <c r="G251" s="142"/>
    </row>
    <row r="252" spans="1:7" ht="15.75" outlineLevel="1">
      <c r="A252" s="195"/>
      <c r="B252" s="142"/>
      <c r="C252" s="142"/>
      <c r="D252" s="142"/>
      <c r="E252" s="179"/>
      <c r="F252" s="148"/>
      <c r="G252" s="142"/>
    </row>
    <row r="253" spans="1:7" ht="15.75" outlineLevel="1">
      <c r="A253" s="195"/>
      <c r="B253" s="142"/>
      <c r="C253" s="142"/>
      <c r="D253" s="142"/>
      <c r="E253" s="180"/>
      <c r="F253" s="148"/>
      <c r="G253" s="142"/>
    </row>
    <row r="254" spans="1:7" ht="15.75" outlineLevel="1">
      <c r="A254" s="195"/>
      <c r="B254" s="142"/>
      <c r="C254" s="150">
        <v>1.3</v>
      </c>
      <c r="D254" s="151" t="s">
        <v>149</v>
      </c>
      <c r="E254" s="152"/>
      <c r="F254" s="153"/>
      <c r="G254" s="142"/>
    </row>
    <row r="255" spans="1:7" ht="15.75" outlineLevel="1">
      <c r="A255" s="195"/>
      <c r="B255" s="142"/>
      <c r="C255" s="142"/>
      <c r="D255" s="142"/>
      <c r="E255" s="143" t="s">
        <v>150</v>
      </c>
      <c r="F255" s="144">
        <v>0.25</v>
      </c>
      <c r="G255" s="142"/>
    </row>
    <row r="256" spans="1:7" ht="15.75" outlineLevel="1">
      <c r="A256" s="195"/>
      <c r="B256" s="142"/>
      <c r="C256" s="142"/>
      <c r="E256" s="159"/>
      <c r="F256" s="160"/>
      <c r="G256" s="142"/>
    </row>
    <row r="257" spans="1:8" ht="15.75" outlineLevel="1">
      <c r="A257" s="195"/>
      <c r="B257" s="142"/>
      <c r="C257" s="142"/>
      <c r="D257" s="142"/>
      <c r="E257" s="147"/>
      <c r="F257" s="148"/>
      <c r="G257" s="142"/>
    </row>
    <row r="258" spans="1:8" ht="15.75" outlineLevel="1">
      <c r="A258" s="195"/>
      <c r="B258" s="142"/>
      <c r="C258" s="142"/>
      <c r="D258" s="142"/>
      <c r="E258" s="147"/>
      <c r="F258" s="148"/>
      <c r="G258" s="142"/>
    </row>
    <row r="259" spans="1:8" ht="15.75" outlineLevel="1">
      <c r="A259" s="195"/>
      <c r="B259" s="142"/>
      <c r="C259" s="142"/>
      <c r="D259" s="142"/>
      <c r="E259" s="147"/>
      <c r="F259" s="148"/>
      <c r="G259" s="142"/>
    </row>
    <row r="260" spans="1:8" ht="15.75" outlineLevel="1">
      <c r="A260" s="195"/>
      <c r="B260" s="142"/>
      <c r="C260" s="142"/>
      <c r="D260" s="142"/>
      <c r="E260" s="147"/>
      <c r="F260" s="148"/>
      <c r="G260" s="142"/>
    </row>
    <row r="261" spans="1:8" ht="15.75" outlineLevel="1">
      <c r="A261" s="195"/>
      <c r="B261" s="142"/>
      <c r="C261" s="142"/>
      <c r="D261" s="142"/>
      <c r="E261" s="147"/>
      <c r="F261" s="148"/>
      <c r="G261" s="142"/>
    </row>
    <row r="262" spans="1:8" ht="15.75" outlineLevel="1">
      <c r="A262" s="195"/>
      <c r="B262" s="142"/>
      <c r="C262" s="142"/>
      <c r="D262" s="142"/>
      <c r="E262" s="147"/>
      <c r="F262" s="148"/>
      <c r="G262" s="142"/>
    </row>
    <row r="263" spans="1:8" ht="15.75" outlineLevel="1">
      <c r="A263" s="195"/>
      <c r="B263" s="142"/>
      <c r="C263" s="142"/>
      <c r="D263" s="142"/>
      <c r="E263" s="147"/>
      <c r="F263" s="148"/>
      <c r="G263" s="142"/>
    </row>
    <row r="264" spans="1:8" ht="15.75" outlineLevel="1">
      <c r="A264" s="195"/>
      <c r="B264" s="142"/>
      <c r="C264" s="142"/>
      <c r="D264" s="142"/>
      <c r="E264" s="147"/>
      <c r="F264" s="148"/>
      <c r="G264" s="142"/>
    </row>
    <row r="265" spans="1:8" ht="15.75" outlineLevel="1">
      <c r="A265" s="195"/>
      <c r="B265" s="142"/>
      <c r="C265" s="142"/>
      <c r="D265" s="142"/>
      <c r="E265" s="147"/>
      <c r="F265" s="148"/>
      <c r="G265" s="142"/>
      <c r="H265" s="197"/>
    </row>
    <row r="266" spans="1:8" ht="15.75" outlineLevel="1">
      <c r="A266" s="195"/>
      <c r="B266" s="142"/>
      <c r="C266" s="142"/>
      <c r="D266" s="142"/>
      <c r="E266" s="147"/>
      <c r="F266" s="148"/>
      <c r="G266" s="142"/>
    </row>
    <row r="267" spans="1:8" ht="15.75" outlineLevel="1">
      <c r="A267" s="195"/>
      <c r="B267" s="142"/>
      <c r="C267" s="142"/>
      <c r="D267" s="142"/>
      <c r="E267" s="147"/>
      <c r="F267" s="148"/>
      <c r="G267" s="142"/>
    </row>
    <row r="268" spans="1:8" ht="15.75" outlineLevel="1">
      <c r="A268" s="195"/>
      <c r="B268" s="142"/>
      <c r="C268" s="142"/>
      <c r="D268" s="142"/>
      <c r="E268" s="147"/>
      <c r="F268" s="148"/>
      <c r="G268" s="142"/>
    </row>
    <row r="269" spans="1:8" ht="15.75" outlineLevel="1">
      <c r="A269" s="195"/>
      <c r="B269" s="142"/>
      <c r="C269" s="142"/>
      <c r="D269" s="142"/>
      <c r="E269" s="147"/>
      <c r="F269" s="148"/>
      <c r="G269" s="142"/>
    </row>
    <row r="270" spans="1:8" ht="15.75" outlineLevel="1">
      <c r="A270" s="195"/>
      <c r="B270" s="142"/>
      <c r="C270" s="142"/>
      <c r="D270" s="142"/>
      <c r="E270" s="147"/>
      <c r="F270" s="148"/>
      <c r="G270" s="142"/>
    </row>
    <row r="271" spans="1:8" ht="15.75" outlineLevel="1">
      <c r="A271" s="195"/>
      <c r="B271" s="142"/>
      <c r="C271" s="142"/>
      <c r="D271" s="142"/>
      <c r="E271" s="147"/>
      <c r="F271" s="148"/>
      <c r="G271" s="142"/>
    </row>
    <row r="272" spans="1:8" ht="15.75" outlineLevel="1">
      <c r="A272" s="195"/>
      <c r="B272" s="142"/>
      <c r="C272" s="142"/>
      <c r="D272" s="142"/>
      <c r="E272" s="147"/>
      <c r="F272" s="148"/>
      <c r="G272" s="142"/>
    </row>
    <row r="273" spans="1:7" ht="15.75" outlineLevel="1">
      <c r="A273" s="195"/>
      <c r="B273" s="142"/>
      <c r="C273" s="142"/>
      <c r="D273" s="142"/>
      <c r="F273" s="148"/>
      <c r="G273" s="142"/>
    </row>
    <row r="274" spans="1:7" ht="15.75" outlineLevel="1">
      <c r="A274" s="195"/>
      <c r="B274" s="142"/>
      <c r="C274" s="142"/>
      <c r="D274" s="142"/>
      <c r="E274" s="147"/>
      <c r="F274" s="148"/>
      <c r="G274" s="142"/>
    </row>
    <row r="275" spans="1:7" ht="15.75" outlineLevel="1">
      <c r="A275" s="195"/>
      <c r="B275" s="142"/>
      <c r="C275" s="142"/>
      <c r="D275" s="142"/>
      <c r="E275" s="147"/>
      <c r="F275" s="148"/>
      <c r="G275" s="142"/>
    </row>
    <row r="276" spans="1:7" ht="15.75" outlineLevel="1">
      <c r="A276" s="195"/>
      <c r="B276" s="142"/>
      <c r="C276" s="142"/>
      <c r="D276" s="142"/>
      <c r="E276" s="147"/>
      <c r="F276" s="148"/>
      <c r="G276" s="142"/>
    </row>
    <row r="277" spans="1:7" ht="15.75" outlineLevel="1">
      <c r="A277" s="195"/>
      <c r="B277" s="142"/>
      <c r="C277" s="142"/>
      <c r="D277" s="142"/>
      <c r="E277" s="147"/>
      <c r="F277" s="148"/>
      <c r="G277" s="142"/>
    </row>
    <row r="278" spans="1:7" ht="15.75" outlineLevel="1">
      <c r="A278" s="195"/>
      <c r="B278" s="142"/>
      <c r="C278" s="142"/>
      <c r="D278" s="142"/>
      <c r="E278" s="147"/>
      <c r="F278" s="148"/>
      <c r="G278" s="142"/>
    </row>
    <row r="279" spans="1:7" ht="15.75" outlineLevel="1">
      <c r="A279" s="195"/>
      <c r="B279" s="142"/>
      <c r="C279" s="150">
        <v>1.4</v>
      </c>
      <c r="D279" s="151" t="s">
        <v>151</v>
      </c>
      <c r="E279" s="152"/>
      <c r="F279" s="153"/>
      <c r="G279" s="142"/>
    </row>
    <row r="280" spans="1:7" ht="15.75" outlineLevel="1">
      <c r="A280" s="195"/>
      <c r="B280" s="142"/>
      <c r="C280" s="142"/>
      <c r="D280" s="142"/>
      <c r="E280" s="143" t="s">
        <v>152</v>
      </c>
      <c r="F280" s="144">
        <v>0.25</v>
      </c>
      <c r="G280" s="142"/>
    </row>
    <row r="281" spans="1:7" ht="15.75" outlineLevel="1">
      <c r="A281" s="195"/>
      <c r="B281" s="142"/>
      <c r="C281" s="142"/>
      <c r="D281" s="142"/>
      <c r="E281" s="179"/>
      <c r="F281" s="179"/>
      <c r="G281" s="142"/>
    </row>
    <row r="282" spans="1:7" ht="15.75" outlineLevel="1">
      <c r="A282" s="195"/>
      <c r="B282" s="142"/>
      <c r="C282" s="142"/>
      <c r="D282" s="142"/>
      <c r="E282" s="179"/>
      <c r="F282" s="179"/>
      <c r="G282" s="142"/>
    </row>
    <row r="283" spans="1:7" ht="15.75" outlineLevel="1">
      <c r="A283" s="195"/>
      <c r="B283" s="142"/>
      <c r="C283" s="142"/>
      <c r="D283" s="142"/>
      <c r="E283" s="179"/>
      <c r="F283" s="179"/>
      <c r="G283" s="142"/>
    </row>
    <row r="284" spans="1:7" ht="15.75" outlineLevel="1">
      <c r="A284" s="195"/>
      <c r="B284" s="142"/>
      <c r="C284" s="142"/>
      <c r="D284" s="142"/>
      <c r="E284" s="179"/>
      <c r="F284" s="179"/>
      <c r="G284" s="142"/>
    </row>
    <row r="285" spans="1:7" ht="15.75" outlineLevel="1">
      <c r="A285" s="195"/>
      <c r="B285" s="142"/>
      <c r="C285" s="142"/>
      <c r="D285" s="142"/>
      <c r="E285" s="179"/>
      <c r="F285" s="179"/>
      <c r="G285" s="142"/>
    </row>
    <row r="286" spans="1:7" ht="15.75" outlineLevel="1">
      <c r="A286" s="195"/>
      <c r="B286" s="142"/>
      <c r="C286" s="142"/>
      <c r="D286" s="142"/>
      <c r="E286" s="179"/>
      <c r="F286" s="179"/>
      <c r="G286" s="142"/>
    </row>
    <row r="287" spans="1:7" ht="15.75" outlineLevel="1">
      <c r="A287" s="195"/>
      <c r="B287" s="142"/>
      <c r="C287" s="142"/>
      <c r="D287" s="142"/>
      <c r="E287" s="179"/>
      <c r="F287" s="179"/>
      <c r="G287" s="142"/>
    </row>
    <row r="288" spans="1:7" ht="15.75" outlineLevel="1">
      <c r="A288" s="195"/>
      <c r="B288" s="142"/>
      <c r="C288" s="142"/>
      <c r="D288" s="142"/>
      <c r="E288" s="179"/>
      <c r="F288" s="179"/>
      <c r="G288" s="142"/>
    </row>
    <row r="289" spans="1:7" ht="15.75" outlineLevel="1">
      <c r="A289" s="195"/>
      <c r="B289" s="142"/>
      <c r="C289" s="142"/>
      <c r="D289" s="142"/>
      <c r="E289" s="179"/>
      <c r="F289" s="179"/>
      <c r="G289" s="142"/>
    </row>
    <row r="290" spans="1:7" ht="15.75" outlineLevel="1">
      <c r="A290" s="195"/>
      <c r="B290" s="142"/>
      <c r="C290" s="142"/>
      <c r="D290" s="142"/>
      <c r="E290" s="179"/>
      <c r="F290" s="179"/>
      <c r="G290" s="142"/>
    </row>
    <row r="291" spans="1:7" ht="15.75" outlineLevel="1">
      <c r="A291" s="195"/>
      <c r="B291" s="142"/>
      <c r="C291" s="142"/>
      <c r="D291" s="142"/>
      <c r="E291" s="179"/>
      <c r="F291" s="179"/>
      <c r="G291" s="142"/>
    </row>
    <row r="292" spans="1:7" ht="15.75" outlineLevel="1">
      <c r="A292" s="195"/>
      <c r="B292" s="142"/>
      <c r="C292" s="142"/>
      <c r="D292" s="142"/>
      <c r="E292" s="179"/>
      <c r="F292" s="179"/>
      <c r="G292" s="142"/>
    </row>
    <row r="293" spans="1:7" ht="15.75" outlineLevel="1">
      <c r="A293" s="195"/>
      <c r="B293" s="142"/>
      <c r="C293" s="142"/>
      <c r="D293" s="142"/>
      <c r="E293" s="179"/>
      <c r="F293" s="179"/>
      <c r="G293" s="142"/>
    </row>
    <row r="294" spans="1:7" ht="15.75" outlineLevel="1">
      <c r="A294" s="195"/>
      <c r="B294" s="142"/>
      <c r="C294" s="142"/>
      <c r="D294" s="142"/>
      <c r="E294" s="179"/>
      <c r="F294" s="179"/>
      <c r="G294" s="142"/>
    </row>
    <row r="295" spans="1:7" ht="15.75" outlineLevel="1">
      <c r="A295" s="195"/>
      <c r="B295" s="142"/>
      <c r="C295" s="142"/>
      <c r="D295" s="142"/>
      <c r="E295" s="179"/>
      <c r="F295" s="179"/>
      <c r="G295" s="142"/>
    </row>
    <row r="296" spans="1:7" ht="15.75" outlineLevel="1">
      <c r="A296" s="195"/>
      <c r="B296" s="142"/>
      <c r="C296" s="142"/>
      <c r="D296" s="142"/>
      <c r="E296" s="179"/>
      <c r="F296" s="179"/>
      <c r="G296" s="142"/>
    </row>
    <row r="297" spans="1:7" ht="15.75" outlineLevel="1">
      <c r="A297" s="195"/>
      <c r="B297" s="142"/>
      <c r="C297" s="142"/>
      <c r="D297" s="142"/>
      <c r="E297" s="179"/>
      <c r="F297" s="179"/>
      <c r="G297" s="142"/>
    </row>
    <row r="298" spans="1:7" ht="15.75" outlineLevel="1">
      <c r="A298" s="195"/>
      <c r="B298" s="142"/>
      <c r="C298" s="142"/>
      <c r="D298" s="142"/>
      <c r="E298" s="179"/>
      <c r="F298" s="179"/>
      <c r="G298" s="142"/>
    </row>
    <row r="299" spans="1:7" ht="15.75" outlineLevel="1">
      <c r="A299" s="195"/>
      <c r="B299" s="142"/>
      <c r="C299" s="142"/>
      <c r="D299" s="142"/>
      <c r="E299" s="179"/>
      <c r="F299" s="179"/>
      <c r="G299" s="142"/>
    </row>
    <row r="300" spans="1:7" ht="15.75" outlineLevel="1">
      <c r="A300" s="195"/>
      <c r="B300" s="142"/>
      <c r="C300" s="142"/>
      <c r="D300" s="142"/>
      <c r="E300" s="183"/>
      <c r="F300" s="184"/>
      <c r="G300" s="142"/>
    </row>
    <row r="301" spans="1:7" ht="15.75" outlineLevel="1">
      <c r="A301" s="195"/>
      <c r="B301" s="142"/>
      <c r="C301" s="150">
        <v>1.5</v>
      </c>
      <c r="D301" s="151" t="s">
        <v>153</v>
      </c>
      <c r="E301" s="152"/>
      <c r="F301" s="153"/>
      <c r="G301" s="142"/>
    </row>
    <row r="302" spans="1:7" ht="15.75" outlineLevel="1">
      <c r="A302" s="195"/>
      <c r="B302" s="142"/>
      <c r="C302" s="154"/>
      <c r="D302" s="154"/>
      <c r="E302" s="143" t="s">
        <v>154</v>
      </c>
      <c r="F302" s="144">
        <v>1</v>
      </c>
      <c r="G302" s="181"/>
    </row>
    <row r="303" spans="1:7" ht="15.75" outlineLevel="1">
      <c r="A303" s="195"/>
      <c r="B303" s="142"/>
      <c r="C303" s="142"/>
      <c r="D303" s="142"/>
      <c r="E303" s="143" t="s">
        <v>155</v>
      </c>
      <c r="F303" s="144">
        <v>1</v>
      </c>
      <c r="G303" s="142"/>
    </row>
    <row r="304" spans="1:7" ht="15.75" outlineLevel="1">
      <c r="A304" s="195"/>
      <c r="B304" s="142"/>
      <c r="C304" s="142"/>
      <c r="D304" s="142"/>
      <c r="E304" s="143" t="s">
        <v>156</v>
      </c>
      <c r="F304" s="144">
        <v>0.25</v>
      </c>
      <c r="G304" s="142"/>
    </row>
    <row r="305" spans="1:7" ht="15.75" outlineLevel="1">
      <c r="A305" s="195"/>
      <c r="B305" s="142"/>
      <c r="C305" s="142"/>
      <c r="D305" s="142"/>
      <c r="E305" s="179"/>
      <c r="F305" s="179"/>
      <c r="G305" s="142"/>
    </row>
    <row r="306" spans="1:7" ht="15.75" outlineLevel="1">
      <c r="A306" s="195"/>
      <c r="B306" s="142"/>
      <c r="C306" s="142"/>
      <c r="D306" s="142"/>
      <c r="E306" s="179"/>
      <c r="F306" s="179"/>
      <c r="G306" s="142"/>
    </row>
    <row r="307" spans="1:7" ht="15.75" outlineLevel="1">
      <c r="A307" s="195"/>
      <c r="B307" s="142"/>
      <c r="C307" s="142"/>
      <c r="D307" s="142"/>
      <c r="E307" s="179"/>
      <c r="F307" s="179"/>
      <c r="G307" s="142"/>
    </row>
    <row r="308" spans="1:7" ht="15.75" outlineLevel="1">
      <c r="A308" s="195"/>
      <c r="B308" s="142"/>
      <c r="C308" s="142"/>
      <c r="D308" s="142"/>
      <c r="E308" s="179"/>
      <c r="F308" s="179"/>
      <c r="G308" s="142"/>
    </row>
    <row r="309" spans="1:7" ht="15.75" outlineLevel="1">
      <c r="A309" s="195"/>
      <c r="B309" s="142"/>
      <c r="C309" s="142"/>
      <c r="D309" s="142"/>
      <c r="E309" s="179"/>
      <c r="F309" s="179"/>
      <c r="G309" s="142"/>
    </row>
    <row r="310" spans="1:7" ht="15.75" outlineLevel="1">
      <c r="A310" s="195"/>
      <c r="B310" s="142"/>
      <c r="C310" s="142"/>
      <c r="D310" s="142"/>
      <c r="E310" s="179"/>
      <c r="F310" s="179"/>
      <c r="G310" s="142"/>
    </row>
    <row r="311" spans="1:7" ht="15.75" outlineLevel="1">
      <c r="A311" s="195"/>
      <c r="B311" s="142"/>
      <c r="C311" s="142"/>
      <c r="D311" s="142"/>
      <c r="E311" s="179"/>
      <c r="F311" s="179"/>
      <c r="G311" s="142"/>
    </row>
    <row r="312" spans="1:7" ht="15.75" outlineLevel="1">
      <c r="A312" s="195"/>
      <c r="B312" s="142"/>
      <c r="C312" s="142"/>
      <c r="D312" s="142"/>
      <c r="E312" s="179"/>
      <c r="F312" s="179"/>
      <c r="G312" s="142"/>
    </row>
    <row r="313" spans="1:7" ht="15.75" outlineLevel="1">
      <c r="A313" s="195"/>
      <c r="B313" s="142"/>
      <c r="C313" s="142"/>
      <c r="D313" s="142"/>
      <c r="E313" s="179"/>
      <c r="F313" s="179"/>
      <c r="G313" s="142"/>
    </row>
    <row r="314" spans="1:7" ht="15.75" outlineLevel="1">
      <c r="A314" s="195"/>
      <c r="B314" s="142"/>
      <c r="C314" s="142"/>
      <c r="D314" s="142"/>
      <c r="E314" s="179"/>
      <c r="F314" s="179"/>
      <c r="G314" s="142"/>
    </row>
    <row r="315" spans="1:7" ht="15.75" outlineLevel="1">
      <c r="A315" s="195"/>
      <c r="B315" s="142"/>
      <c r="C315" s="142"/>
      <c r="D315" s="142"/>
      <c r="E315" s="179"/>
      <c r="F315" s="179"/>
      <c r="G315" s="142"/>
    </row>
    <row r="316" spans="1:7" ht="15.75" outlineLevel="1">
      <c r="A316" s="195"/>
      <c r="B316" s="142"/>
      <c r="C316" s="142"/>
      <c r="D316" s="142"/>
      <c r="E316" s="179"/>
      <c r="F316" s="179"/>
      <c r="G316" s="142"/>
    </row>
    <row r="317" spans="1:7" ht="15.75" outlineLevel="1">
      <c r="A317" s="195"/>
      <c r="B317" s="142"/>
      <c r="C317" s="142"/>
      <c r="D317" s="142"/>
      <c r="E317" s="179"/>
      <c r="F317" s="179"/>
      <c r="G317" s="142"/>
    </row>
    <row r="318" spans="1:7" ht="15.75" outlineLevel="1">
      <c r="A318" s="195"/>
      <c r="B318" s="142"/>
      <c r="C318" s="142"/>
      <c r="D318" s="142"/>
      <c r="E318" s="179"/>
      <c r="F318" s="179"/>
      <c r="G318" s="142"/>
    </row>
    <row r="319" spans="1:7" ht="15.75" outlineLevel="1">
      <c r="A319" s="195"/>
      <c r="B319" s="142"/>
      <c r="C319" s="142"/>
      <c r="D319" s="142"/>
      <c r="E319" s="179"/>
      <c r="F319" s="179"/>
      <c r="G319" s="142"/>
    </row>
    <row r="320" spans="1:7" ht="15.75" outlineLevel="1">
      <c r="A320" s="195"/>
      <c r="B320" s="142"/>
      <c r="C320" s="142"/>
      <c r="D320" s="142"/>
      <c r="E320" s="179"/>
      <c r="F320" s="179"/>
      <c r="G320" s="142"/>
    </row>
    <row r="321" spans="1:7" ht="15.75" outlineLevel="1">
      <c r="A321" s="195"/>
      <c r="B321" s="142"/>
      <c r="C321" s="142"/>
      <c r="D321" s="142"/>
      <c r="E321" s="179"/>
      <c r="F321" s="179"/>
      <c r="G321" s="142"/>
    </row>
    <row r="322" spans="1:7" ht="15.75" outlineLevel="1">
      <c r="A322" s="195"/>
      <c r="B322" s="142"/>
      <c r="C322" s="142"/>
      <c r="D322" s="142"/>
      <c r="E322" s="179"/>
      <c r="F322" s="179"/>
      <c r="G322" s="142"/>
    </row>
    <row r="323" spans="1:7" ht="15.75" outlineLevel="1">
      <c r="A323" s="195"/>
      <c r="B323" s="142"/>
      <c r="C323" s="142"/>
      <c r="D323" s="142"/>
      <c r="E323" s="179"/>
      <c r="F323" s="179"/>
      <c r="G323" s="142"/>
    </row>
    <row r="324" spans="1:7" ht="15.75" outlineLevel="1">
      <c r="A324" s="195"/>
      <c r="B324" s="142"/>
      <c r="C324" s="142"/>
      <c r="D324" s="142"/>
      <c r="E324" s="179"/>
      <c r="F324" s="179"/>
      <c r="G324" s="142"/>
    </row>
    <row r="325" spans="1:7" ht="15.75" outlineLevel="1">
      <c r="A325" s="195"/>
      <c r="B325" s="142"/>
      <c r="C325" s="142"/>
      <c r="D325" s="142"/>
      <c r="E325" s="179"/>
      <c r="F325" s="179"/>
      <c r="G325" s="142"/>
    </row>
    <row r="326" spans="1:7" ht="15.75" outlineLevel="1">
      <c r="A326" s="195"/>
      <c r="B326" s="142"/>
      <c r="C326" s="142"/>
      <c r="D326" s="142"/>
      <c r="E326" s="179"/>
      <c r="F326" s="179"/>
      <c r="G326" s="142"/>
    </row>
    <row r="327" spans="1:7" ht="15.75" outlineLevel="1">
      <c r="A327" s="195"/>
      <c r="B327" s="142"/>
      <c r="C327" s="142"/>
      <c r="D327" s="142"/>
      <c r="E327" s="179"/>
      <c r="F327" s="179"/>
      <c r="G327" s="142"/>
    </row>
    <row r="328" spans="1:7" ht="15.75" outlineLevel="1">
      <c r="A328" s="195"/>
      <c r="B328" s="142"/>
      <c r="C328" s="142"/>
      <c r="D328" s="142"/>
      <c r="E328" s="179"/>
      <c r="F328" s="179"/>
      <c r="G328" s="142"/>
    </row>
    <row r="329" spans="1:7" ht="15.75" outlineLevel="1">
      <c r="A329" s="195"/>
      <c r="B329" s="142"/>
      <c r="C329" s="154"/>
      <c r="D329" s="154"/>
      <c r="E329" s="180"/>
      <c r="F329" s="180"/>
      <c r="G329" s="142"/>
    </row>
    <row r="330" spans="1:7" ht="15.75" outlineLevel="1">
      <c r="A330" s="195"/>
      <c r="B330" s="142">
        <v>2</v>
      </c>
      <c r="C330" s="185" t="s">
        <v>157</v>
      </c>
      <c r="D330" s="186"/>
      <c r="E330" s="140"/>
      <c r="F330" s="141"/>
      <c r="G330" s="142"/>
    </row>
    <row r="331" spans="1:7" ht="15.75" outlineLevel="1">
      <c r="A331" s="195"/>
      <c r="B331" s="142"/>
      <c r="C331" s="142"/>
      <c r="D331" s="142"/>
      <c r="E331" s="143" t="s">
        <v>158</v>
      </c>
      <c r="F331" s="144">
        <v>1.5</v>
      </c>
      <c r="G331" s="142"/>
    </row>
    <row r="332" spans="1:7" ht="15.75" outlineLevel="1">
      <c r="A332" s="195"/>
      <c r="B332" s="142"/>
      <c r="C332" s="142"/>
      <c r="D332" s="142"/>
      <c r="E332" s="143" t="s">
        <v>159</v>
      </c>
      <c r="F332" s="144">
        <v>0.5</v>
      </c>
      <c r="G332" s="142"/>
    </row>
    <row r="333" spans="1:7" ht="15.75" outlineLevel="1">
      <c r="A333" s="195"/>
      <c r="B333" s="142"/>
      <c r="C333" s="142"/>
      <c r="D333" s="142"/>
      <c r="E333" s="143" t="s">
        <v>160</v>
      </c>
      <c r="F333" s="144">
        <v>0.25</v>
      </c>
      <c r="G333" s="142"/>
    </row>
    <row r="334" spans="1:7" ht="15.75" outlineLevel="1">
      <c r="A334" s="195"/>
      <c r="B334" s="142"/>
      <c r="C334" s="142"/>
      <c r="D334" s="142"/>
      <c r="E334" s="142"/>
      <c r="F334" s="148"/>
      <c r="G334" s="142"/>
    </row>
    <row r="335" spans="1:7" ht="15.75" outlineLevel="1">
      <c r="A335" s="195"/>
      <c r="B335" s="142"/>
      <c r="C335" s="142"/>
      <c r="D335" s="142"/>
      <c r="E335" s="142"/>
      <c r="F335" s="148"/>
      <c r="G335" s="142"/>
    </row>
    <row r="336" spans="1:7" ht="15.75" outlineLevel="1">
      <c r="A336" s="195"/>
      <c r="B336" s="142"/>
      <c r="C336" s="142"/>
      <c r="D336" s="142"/>
      <c r="E336" s="142"/>
      <c r="F336" s="148"/>
      <c r="G336" s="142"/>
    </row>
    <row r="337" spans="1:7" ht="15.75" outlineLevel="1">
      <c r="A337" s="195"/>
      <c r="B337" s="142"/>
      <c r="C337" s="142"/>
      <c r="D337" s="142"/>
      <c r="E337" s="142"/>
      <c r="F337" s="148"/>
      <c r="G337" s="142"/>
    </row>
    <row r="338" spans="1:7" ht="15.75" outlineLevel="1">
      <c r="A338" s="195"/>
      <c r="B338" s="142"/>
      <c r="C338" s="142"/>
      <c r="D338" s="142"/>
      <c r="E338" s="142"/>
      <c r="F338" s="148"/>
      <c r="G338" s="142"/>
    </row>
    <row r="339" spans="1:7" ht="15.75" outlineLevel="1">
      <c r="A339" s="195"/>
      <c r="B339" s="142"/>
      <c r="C339" s="142"/>
      <c r="D339" s="142"/>
      <c r="E339" s="142"/>
      <c r="F339" s="148"/>
      <c r="G339" s="142"/>
    </row>
    <row r="340" spans="1:7" ht="15.75" outlineLevel="1">
      <c r="A340" s="195"/>
      <c r="B340" s="142"/>
      <c r="C340" s="142"/>
      <c r="D340" s="142"/>
      <c r="E340" s="142"/>
      <c r="F340" s="148"/>
      <c r="G340" s="142"/>
    </row>
    <row r="341" spans="1:7" ht="15.75" outlineLevel="1">
      <c r="A341" s="195"/>
      <c r="B341" s="142"/>
      <c r="C341" s="142"/>
      <c r="D341" s="142"/>
      <c r="E341" s="142"/>
      <c r="F341" s="148"/>
      <c r="G341" s="142"/>
    </row>
    <row r="342" spans="1:7" ht="15.75" outlineLevel="1">
      <c r="A342" s="195"/>
      <c r="B342" s="142"/>
      <c r="C342" s="142"/>
      <c r="D342" s="142"/>
      <c r="E342" s="142"/>
      <c r="F342" s="148"/>
      <c r="G342" s="142"/>
    </row>
    <row r="343" spans="1:7" ht="15.75" outlineLevel="1">
      <c r="A343" s="195"/>
      <c r="B343" s="142"/>
      <c r="C343" s="142"/>
      <c r="D343" s="142"/>
      <c r="E343" s="142"/>
      <c r="F343" s="148"/>
      <c r="G343" s="142"/>
    </row>
    <row r="344" spans="1:7" ht="15.75" outlineLevel="1">
      <c r="A344" s="195"/>
      <c r="B344" s="142"/>
      <c r="C344" s="142"/>
      <c r="D344" s="142"/>
      <c r="E344" s="142"/>
      <c r="F344" s="148"/>
      <c r="G344" s="142"/>
    </row>
    <row r="345" spans="1:7" ht="15.75" outlineLevel="1">
      <c r="A345" s="195"/>
      <c r="B345" s="142"/>
      <c r="C345" s="142"/>
      <c r="D345" s="142"/>
      <c r="E345" s="142"/>
      <c r="F345" s="148"/>
      <c r="G345" s="142"/>
    </row>
    <row r="346" spans="1:7" ht="15.75" outlineLevel="1">
      <c r="A346" s="195"/>
      <c r="B346" s="142"/>
      <c r="C346" s="142"/>
      <c r="D346" s="142"/>
      <c r="E346" s="142"/>
      <c r="F346" s="148"/>
      <c r="G346" s="142"/>
    </row>
    <row r="347" spans="1:7" ht="15.75" outlineLevel="1">
      <c r="A347" s="195"/>
      <c r="B347" s="142"/>
      <c r="C347" s="142"/>
      <c r="D347" s="142"/>
      <c r="E347" s="142"/>
      <c r="F347" s="148"/>
      <c r="G347" s="142"/>
    </row>
    <row r="348" spans="1:7" ht="15.75" outlineLevel="1">
      <c r="A348" s="195"/>
      <c r="B348" s="142"/>
      <c r="C348" s="142"/>
      <c r="D348" s="142"/>
      <c r="E348" s="142"/>
      <c r="F348" s="148"/>
      <c r="G348" s="142"/>
    </row>
    <row r="349" spans="1:7" ht="15.75" outlineLevel="1">
      <c r="A349" s="195"/>
      <c r="B349" s="142"/>
      <c r="C349" s="142"/>
      <c r="D349" s="142"/>
      <c r="E349" s="142"/>
      <c r="F349" s="148"/>
      <c r="G349" s="142"/>
    </row>
    <row r="350" spans="1:7" ht="15.75" outlineLevel="1">
      <c r="A350" s="195"/>
      <c r="B350" s="142"/>
      <c r="C350" s="142"/>
      <c r="D350" s="142"/>
      <c r="E350" s="142"/>
      <c r="F350" s="148"/>
      <c r="G350" s="142"/>
    </row>
    <row r="351" spans="1:7" ht="15.75" outlineLevel="1">
      <c r="A351" s="195"/>
      <c r="B351" s="142"/>
      <c r="C351" s="142"/>
      <c r="D351" s="142"/>
      <c r="E351" s="142"/>
      <c r="F351" s="148"/>
      <c r="G351" s="142"/>
    </row>
    <row r="352" spans="1:7" ht="15.75" outlineLevel="1">
      <c r="A352" s="195"/>
      <c r="B352" s="142"/>
      <c r="C352" s="142"/>
      <c r="D352" s="142"/>
      <c r="E352" s="142"/>
      <c r="F352" s="148"/>
      <c r="G352" s="142"/>
    </row>
    <row r="353" spans="1:7" ht="15.75" outlineLevel="1">
      <c r="A353" s="195"/>
      <c r="B353" s="142"/>
      <c r="C353" s="142"/>
      <c r="D353" s="142"/>
      <c r="E353" s="142"/>
      <c r="F353" s="148"/>
      <c r="G353" s="142"/>
    </row>
    <row r="354" spans="1:7" ht="15.75" outlineLevel="1">
      <c r="A354" s="195"/>
      <c r="B354" s="142"/>
      <c r="C354" s="142"/>
      <c r="D354" s="142"/>
      <c r="E354" s="142"/>
      <c r="F354" s="148"/>
      <c r="G354" s="142"/>
    </row>
    <row r="355" spans="1:7" ht="15.75">
      <c r="A355" s="195"/>
      <c r="B355" s="142"/>
      <c r="C355" s="142"/>
      <c r="D355" s="142"/>
      <c r="E355" s="142"/>
      <c r="F355" s="148"/>
      <c r="G355" s="142"/>
    </row>
    <row r="356" spans="1:7" ht="15.75" outlineLevel="1">
      <c r="A356" s="195"/>
      <c r="B356" s="142"/>
      <c r="C356" s="142"/>
      <c r="D356" s="142"/>
      <c r="E356" s="142"/>
      <c r="F356" s="148"/>
      <c r="G356" s="142"/>
    </row>
    <row r="357" spans="1:7" ht="15.75" outlineLevel="1">
      <c r="A357" s="195"/>
      <c r="B357" s="142"/>
      <c r="C357" s="142"/>
      <c r="D357" s="142"/>
      <c r="E357" s="142"/>
      <c r="F357" s="148"/>
      <c r="G357" s="142"/>
    </row>
    <row r="358" spans="1:7" ht="15.75" outlineLevel="1">
      <c r="A358" s="195"/>
      <c r="B358" s="142"/>
      <c r="C358" s="142"/>
      <c r="D358" s="142"/>
      <c r="E358" s="142"/>
      <c r="F358" s="148"/>
      <c r="G358" s="142"/>
    </row>
    <row r="359" spans="1:7" ht="15.75" outlineLevel="1">
      <c r="A359" s="195"/>
      <c r="B359" s="142"/>
      <c r="C359" s="142"/>
      <c r="D359" s="142"/>
      <c r="E359" s="142"/>
      <c r="F359" s="148"/>
      <c r="G359" s="142"/>
    </row>
    <row r="360" spans="1:7" ht="15.75" outlineLevel="1">
      <c r="A360" s="195"/>
      <c r="B360" s="142"/>
      <c r="C360" s="142"/>
      <c r="D360" s="142"/>
      <c r="E360" s="142"/>
      <c r="F360" s="148"/>
      <c r="G360" s="142"/>
    </row>
    <row r="361" spans="1:7" ht="15.75" outlineLevel="1">
      <c r="A361" s="195"/>
      <c r="B361" s="142"/>
      <c r="C361" s="142"/>
      <c r="D361" s="142"/>
      <c r="E361" s="142"/>
      <c r="F361" s="148"/>
      <c r="G361" s="142"/>
    </row>
    <row r="362" spans="1:7" ht="15.75" outlineLevel="1">
      <c r="A362" s="195"/>
      <c r="B362" s="142"/>
      <c r="C362" s="142"/>
      <c r="D362" s="142"/>
      <c r="E362" s="142"/>
      <c r="F362" s="148"/>
      <c r="G362" s="142"/>
    </row>
    <row r="363" spans="1:7" ht="15.75" outlineLevel="1">
      <c r="A363" s="195"/>
      <c r="B363" s="142"/>
      <c r="C363" s="187"/>
      <c r="D363" s="187"/>
      <c r="E363" s="187"/>
      <c r="F363" s="188"/>
      <c r="G363" s="187"/>
    </row>
    <row r="364" spans="1:7" ht="15.75" outlineLevel="1">
      <c r="A364" s="195"/>
      <c r="B364" s="142"/>
      <c r="C364" s="185" t="s">
        <v>161</v>
      </c>
      <c r="D364" s="186"/>
      <c r="E364" s="140"/>
      <c r="F364" s="141"/>
      <c r="G364" s="142"/>
    </row>
    <row r="365" spans="1:7" ht="15.75" outlineLevel="1">
      <c r="A365" s="195"/>
      <c r="B365" s="142"/>
      <c r="C365" s="142"/>
      <c r="D365" s="142"/>
      <c r="E365" s="143" t="s">
        <v>158</v>
      </c>
      <c r="F365" s="144">
        <f>0.25*6</f>
        <v>1.5</v>
      </c>
      <c r="G365" s="142"/>
    </row>
    <row r="366" spans="1:7" ht="36" outlineLevel="1">
      <c r="A366" s="195"/>
      <c r="B366" s="142"/>
      <c r="C366" s="142"/>
      <c r="D366" s="142"/>
      <c r="E366" s="143" t="s">
        <v>162</v>
      </c>
      <c r="F366" s="144">
        <v>4</v>
      </c>
      <c r="G366" s="142"/>
    </row>
    <row r="367" spans="1:7" ht="15.75" outlineLevel="1">
      <c r="A367" s="195"/>
      <c r="B367" s="142"/>
      <c r="C367" s="142"/>
      <c r="D367" s="142"/>
      <c r="E367" s="143" t="s">
        <v>163</v>
      </c>
      <c r="F367" s="144">
        <v>1</v>
      </c>
      <c r="G367" s="142"/>
    </row>
    <row r="368" spans="1:7" ht="15.75" outlineLevel="1">
      <c r="A368" s="195"/>
      <c r="B368" s="142"/>
      <c r="C368" s="142"/>
      <c r="D368" s="142"/>
      <c r="E368" s="142"/>
      <c r="F368" s="148"/>
      <c r="G368" s="142"/>
    </row>
    <row r="369" spans="1:7" ht="15.75" outlineLevel="1">
      <c r="A369" s="195"/>
      <c r="B369" s="142"/>
      <c r="C369" s="142"/>
      <c r="D369" s="142"/>
      <c r="E369" s="142"/>
      <c r="F369" s="148"/>
      <c r="G369" s="142"/>
    </row>
    <row r="370" spans="1:7" ht="15.75" outlineLevel="1">
      <c r="A370" s="195"/>
      <c r="B370" s="142"/>
      <c r="C370" s="142"/>
      <c r="D370" s="142"/>
      <c r="E370" s="142"/>
      <c r="F370" s="148"/>
      <c r="G370" s="142"/>
    </row>
    <row r="371" spans="1:7" ht="15.75" outlineLevel="1">
      <c r="A371" s="195"/>
      <c r="B371" s="142"/>
      <c r="C371" s="142"/>
      <c r="D371" s="142"/>
      <c r="E371" s="142"/>
      <c r="F371" s="148"/>
      <c r="G371" s="142"/>
    </row>
    <row r="372" spans="1:7" ht="15.75" outlineLevel="1">
      <c r="A372" s="195"/>
      <c r="B372" s="142"/>
      <c r="C372" s="142"/>
      <c r="D372" s="142"/>
      <c r="E372" s="142"/>
      <c r="F372" s="148"/>
      <c r="G372" s="142"/>
    </row>
    <row r="373" spans="1:7" ht="15.75" outlineLevel="1">
      <c r="A373" s="195"/>
      <c r="B373" s="142"/>
      <c r="C373" s="142"/>
      <c r="D373" s="142"/>
      <c r="E373" s="142"/>
      <c r="F373" s="148"/>
      <c r="G373" s="142"/>
    </row>
    <row r="374" spans="1:7" ht="15.75" outlineLevel="1">
      <c r="A374" s="195"/>
      <c r="B374" s="142"/>
      <c r="C374" s="142"/>
      <c r="D374" s="142"/>
      <c r="E374" s="142"/>
      <c r="F374" s="148"/>
      <c r="G374" s="142"/>
    </row>
    <row r="375" spans="1:7" ht="15.75" outlineLevel="1">
      <c r="A375" s="195"/>
      <c r="B375" s="142"/>
      <c r="C375" s="142"/>
      <c r="D375" s="142"/>
      <c r="E375" s="142"/>
      <c r="F375" s="148"/>
      <c r="G375" s="142"/>
    </row>
    <row r="376" spans="1:7" ht="15.75" outlineLevel="1">
      <c r="A376" s="195"/>
      <c r="B376" s="142"/>
      <c r="C376" s="142"/>
      <c r="D376" s="142"/>
      <c r="E376" s="142"/>
      <c r="F376" s="148"/>
      <c r="G376" s="142"/>
    </row>
    <row r="377" spans="1:7" ht="15.75" outlineLevel="1">
      <c r="A377" s="195"/>
      <c r="B377" s="142"/>
      <c r="C377" s="142"/>
      <c r="D377" s="142"/>
      <c r="E377" s="142"/>
      <c r="F377" s="148"/>
      <c r="G377" s="142"/>
    </row>
    <row r="378" spans="1:7" ht="15.75" outlineLevel="1">
      <c r="A378" s="195"/>
      <c r="B378" s="142"/>
      <c r="C378" s="142"/>
      <c r="D378" s="142"/>
      <c r="E378" s="142"/>
      <c r="F378" s="148"/>
      <c r="G378" s="142"/>
    </row>
    <row r="379" spans="1:7" ht="15.75" outlineLevel="1">
      <c r="A379" s="195"/>
      <c r="B379" s="142"/>
      <c r="C379" s="142"/>
      <c r="D379" s="142"/>
      <c r="E379" s="142"/>
      <c r="F379" s="148"/>
      <c r="G379" s="142"/>
    </row>
    <row r="380" spans="1:7" ht="15.75" outlineLevel="1">
      <c r="A380" s="195"/>
      <c r="B380" s="142"/>
      <c r="C380" s="142"/>
      <c r="D380" s="142"/>
      <c r="E380" s="142"/>
      <c r="F380" s="148"/>
      <c r="G380" s="142"/>
    </row>
    <row r="381" spans="1:7" ht="15.75" outlineLevel="1">
      <c r="A381" s="195"/>
      <c r="B381" s="142"/>
      <c r="C381" s="142"/>
      <c r="D381" s="142"/>
      <c r="E381" s="142"/>
      <c r="F381" s="148"/>
      <c r="G381" s="142"/>
    </row>
    <row r="382" spans="1:7" ht="15.75" outlineLevel="1">
      <c r="A382" s="195"/>
      <c r="B382" s="142"/>
      <c r="C382" s="142"/>
      <c r="D382" s="142"/>
      <c r="E382" s="142"/>
      <c r="F382" s="148"/>
      <c r="G382" s="142"/>
    </row>
    <row r="383" spans="1:7" ht="15.75" outlineLevel="1">
      <c r="A383" s="195"/>
      <c r="B383" s="142"/>
      <c r="C383" s="142"/>
      <c r="D383" s="142"/>
      <c r="E383" s="142"/>
      <c r="F383" s="148"/>
      <c r="G383" s="142"/>
    </row>
    <row r="384" spans="1:7" ht="15.75" outlineLevel="1">
      <c r="A384" s="195"/>
      <c r="B384" s="142"/>
      <c r="C384" s="142"/>
      <c r="D384" s="142"/>
      <c r="E384" s="142"/>
      <c r="F384" s="148"/>
      <c r="G384" s="142"/>
    </row>
    <row r="385" spans="1:7" ht="15.75" outlineLevel="1">
      <c r="A385" s="195"/>
      <c r="B385" s="142"/>
      <c r="C385" s="142"/>
      <c r="D385" s="142"/>
      <c r="E385" s="142"/>
      <c r="F385" s="148"/>
      <c r="G385" s="142"/>
    </row>
    <row r="386" spans="1:7" ht="15.75" outlineLevel="1">
      <c r="A386" s="195"/>
      <c r="B386" s="142"/>
      <c r="C386" s="142"/>
      <c r="D386" s="142"/>
      <c r="E386" s="142"/>
      <c r="F386" s="148"/>
      <c r="G386" s="142"/>
    </row>
    <row r="387" spans="1:7" ht="15.75" outlineLevel="1">
      <c r="A387" s="195"/>
      <c r="B387" s="142"/>
      <c r="C387" s="142"/>
      <c r="D387" s="142"/>
      <c r="E387" s="142"/>
      <c r="F387" s="148"/>
      <c r="G387" s="142"/>
    </row>
    <row r="388" spans="1:7" ht="15.75" outlineLevel="1">
      <c r="A388" s="195"/>
      <c r="B388" s="142"/>
      <c r="C388" s="142"/>
      <c r="D388" s="142"/>
      <c r="E388" s="142"/>
      <c r="F388" s="148"/>
      <c r="G388" s="142"/>
    </row>
    <row r="389" spans="1:7" ht="15.75" outlineLevel="1">
      <c r="A389" s="195"/>
      <c r="B389" s="142"/>
      <c r="C389" s="142"/>
      <c r="D389" s="142"/>
      <c r="E389" s="142"/>
      <c r="F389" s="148"/>
      <c r="G389" s="142"/>
    </row>
    <row r="390" spans="1:7" ht="15.75" outlineLevel="1">
      <c r="A390" s="195"/>
      <c r="B390" s="142"/>
      <c r="C390" s="142"/>
      <c r="D390" s="142"/>
      <c r="E390" s="142"/>
      <c r="F390" s="148"/>
      <c r="G390" s="142"/>
    </row>
    <row r="391" spans="1:7" ht="15.75" outlineLevel="1">
      <c r="A391" s="195"/>
      <c r="B391" s="142"/>
      <c r="C391" s="142"/>
      <c r="D391" s="142"/>
      <c r="E391" s="142"/>
      <c r="F391" s="148"/>
      <c r="G391" s="142"/>
    </row>
    <row r="392" spans="1:7" ht="15.75" outlineLevel="1">
      <c r="A392" s="195"/>
      <c r="B392" s="142"/>
      <c r="C392" s="142"/>
      <c r="D392" s="142"/>
      <c r="E392" s="142"/>
      <c r="F392" s="148"/>
      <c r="G392" s="142"/>
    </row>
    <row r="393" spans="1:7" ht="15.75" outlineLevel="1">
      <c r="A393" s="195"/>
      <c r="B393" s="142"/>
      <c r="C393" s="142"/>
      <c r="D393" s="142"/>
      <c r="E393" s="142"/>
      <c r="F393" s="148"/>
      <c r="G393" s="142"/>
    </row>
    <row r="394" spans="1:7" ht="15.75" outlineLevel="1">
      <c r="A394" s="195"/>
      <c r="B394" s="142"/>
      <c r="C394" s="142"/>
      <c r="D394" s="142"/>
      <c r="E394" s="142"/>
      <c r="F394" s="148"/>
      <c r="G394" s="142"/>
    </row>
    <row r="395" spans="1:7" ht="15.75" outlineLevel="1">
      <c r="A395" s="195"/>
      <c r="B395" s="142"/>
      <c r="C395" s="142"/>
      <c r="D395" s="142"/>
      <c r="E395" s="142"/>
      <c r="F395" s="148"/>
      <c r="G395" s="142"/>
    </row>
    <row r="396" spans="1:7" ht="15.75" outlineLevel="1">
      <c r="A396" s="195"/>
      <c r="B396" s="142"/>
      <c r="C396" s="142"/>
      <c r="D396" s="142"/>
      <c r="E396" s="142"/>
      <c r="F396" s="148"/>
      <c r="G396" s="142"/>
    </row>
    <row r="397" spans="1:7" ht="15.75" outlineLevel="1">
      <c r="A397" s="195"/>
      <c r="B397" s="142"/>
      <c r="C397" s="142"/>
      <c r="D397" s="142"/>
      <c r="E397" s="142"/>
      <c r="F397" s="148"/>
      <c r="G397" s="142"/>
    </row>
    <row r="398" spans="1:7" ht="15.75" outlineLevel="1">
      <c r="A398" s="195"/>
      <c r="B398" s="142"/>
      <c r="C398" s="142"/>
      <c r="D398" s="142"/>
      <c r="E398" s="142"/>
      <c r="F398" s="148"/>
      <c r="G398" s="142"/>
    </row>
    <row r="399" spans="1:7" ht="15.75" outlineLevel="1">
      <c r="A399" s="195"/>
      <c r="B399" s="142"/>
      <c r="C399" s="142"/>
      <c r="D399" s="142"/>
      <c r="E399" s="142"/>
      <c r="F399" s="148"/>
      <c r="G399" s="142"/>
    </row>
    <row r="400" spans="1:7" ht="15.75" outlineLevel="1">
      <c r="A400" s="195"/>
      <c r="B400" s="142"/>
      <c r="C400" s="142"/>
      <c r="D400" s="142"/>
      <c r="E400" s="142"/>
      <c r="F400" s="148"/>
      <c r="G400" s="142"/>
    </row>
    <row r="401" spans="1:7" ht="15.75" outlineLevel="1">
      <c r="A401" s="195"/>
      <c r="B401" s="142"/>
      <c r="C401" s="142"/>
      <c r="D401" s="142"/>
      <c r="E401" s="142"/>
      <c r="F401" s="148"/>
      <c r="G401" s="142"/>
    </row>
    <row r="402" spans="1:7" ht="15.75" outlineLevel="1">
      <c r="A402" s="195"/>
      <c r="B402" s="142"/>
      <c r="C402" s="142"/>
      <c r="D402" s="142"/>
      <c r="E402" s="142"/>
      <c r="F402" s="148"/>
      <c r="G402" s="142"/>
    </row>
    <row r="403" spans="1:7" ht="15.75" outlineLevel="1">
      <c r="A403" s="195"/>
      <c r="B403" s="142"/>
      <c r="C403" s="142"/>
      <c r="D403" s="142"/>
      <c r="E403" s="142"/>
      <c r="F403" s="148"/>
      <c r="G403" s="142"/>
    </row>
    <row r="404" spans="1:7" ht="15.75" outlineLevel="1">
      <c r="A404" s="195"/>
      <c r="B404" s="142"/>
      <c r="C404" s="142"/>
      <c r="D404" s="142"/>
      <c r="E404" s="142"/>
      <c r="F404" s="148"/>
      <c r="G404" s="142"/>
    </row>
    <row r="405" spans="1:7" ht="15.75" outlineLevel="1">
      <c r="A405" s="195"/>
      <c r="B405" s="142"/>
      <c r="C405" s="142"/>
      <c r="D405" s="142"/>
      <c r="E405" s="142"/>
      <c r="F405" s="148"/>
      <c r="G405" s="142"/>
    </row>
    <row r="406" spans="1:7" ht="15.75" outlineLevel="1">
      <c r="A406" s="195"/>
      <c r="B406" s="142"/>
      <c r="C406" s="142"/>
      <c r="D406" s="142"/>
      <c r="E406" s="142"/>
      <c r="F406" s="148"/>
      <c r="G406" s="142"/>
    </row>
    <row r="407" spans="1:7" ht="15.75" outlineLevel="1">
      <c r="A407" s="195"/>
      <c r="B407" s="142"/>
      <c r="C407" s="142"/>
      <c r="D407" s="142"/>
      <c r="E407" s="142"/>
      <c r="F407" s="148"/>
      <c r="G407" s="142"/>
    </row>
    <row r="408" spans="1:7" ht="15.75" outlineLevel="1">
      <c r="A408" s="195"/>
      <c r="B408" s="142"/>
      <c r="C408" s="142"/>
      <c r="D408" s="142"/>
      <c r="E408" s="142"/>
      <c r="F408" s="148"/>
      <c r="G408" s="142"/>
    </row>
    <row r="409" spans="1:7" ht="15.75" outlineLevel="1">
      <c r="A409" s="195"/>
      <c r="B409" s="142"/>
      <c r="C409" s="142"/>
      <c r="D409" s="142"/>
      <c r="E409" s="142"/>
      <c r="F409" s="148"/>
      <c r="G409" s="142"/>
    </row>
    <row r="410" spans="1:7" ht="15.75" outlineLevel="1">
      <c r="A410" s="195"/>
      <c r="B410" s="142"/>
      <c r="C410" s="142"/>
      <c r="D410" s="142"/>
      <c r="E410" s="142"/>
      <c r="F410" s="148"/>
      <c r="G410" s="142"/>
    </row>
    <row r="411" spans="1:7" ht="15.75" outlineLevel="1">
      <c r="A411" s="195"/>
      <c r="B411" s="142"/>
      <c r="C411" s="142"/>
      <c r="D411" s="142"/>
      <c r="E411" s="142"/>
      <c r="F411" s="148"/>
      <c r="G411" s="142"/>
    </row>
    <row r="412" spans="1:7" ht="15.75" outlineLevel="1">
      <c r="A412" s="195"/>
      <c r="B412" s="142"/>
      <c r="C412" s="142"/>
      <c r="D412" s="142"/>
      <c r="E412" s="142"/>
      <c r="F412" s="148"/>
      <c r="G412" s="142"/>
    </row>
    <row r="413" spans="1:7" ht="15.75" outlineLevel="1">
      <c r="A413" s="195"/>
      <c r="B413" s="142"/>
      <c r="C413" s="142"/>
      <c r="D413" s="142"/>
      <c r="E413" s="142"/>
      <c r="F413" s="148"/>
      <c r="G413" s="142"/>
    </row>
    <row r="414" spans="1:7" ht="15.75" outlineLevel="1">
      <c r="A414" s="195"/>
      <c r="B414" s="142"/>
      <c r="C414" s="142"/>
      <c r="D414" s="142"/>
      <c r="E414" s="142"/>
      <c r="F414" s="148"/>
      <c r="G414" s="142"/>
    </row>
    <row r="415" spans="1:7" ht="15.75" outlineLevel="1">
      <c r="A415" s="195"/>
      <c r="B415" s="142"/>
      <c r="C415" s="142"/>
      <c r="D415" s="142"/>
      <c r="E415" s="142"/>
      <c r="F415" s="148"/>
      <c r="G415" s="142"/>
    </row>
    <row r="416" spans="1:7" ht="15.75" outlineLevel="1">
      <c r="A416" s="195"/>
      <c r="B416" s="142"/>
      <c r="C416" s="142"/>
      <c r="D416" s="142"/>
      <c r="E416" s="142"/>
      <c r="F416" s="148"/>
      <c r="G416" s="142"/>
    </row>
    <row r="417" spans="1:7" ht="15.75" outlineLevel="1">
      <c r="A417" s="195"/>
      <c r="B417" s="142"/>
      <c r="C417" s="142"/>
      <c r="D417" s="142"/>
      <c r="E417" s="142"/>
      <c r="F417" s="148"/>
      <c r="G417" s="142"/>
    </row>
    <row r="418" spans="1:7" ht="15.75" outlineLevel="1">
      <c r="A418" s="195"/>
      <c r="B418" s="142"/>
      <c r="C418" s="142"/>
      <c r="D418" s="142"/>
      <c r="E418" s="142"/>
      <c r="F418" s="148"/>
      <c r="G418" s="142"/>
    </row>
    <row r="419" spans="1:7" ht="15.75" outlineLevel="1">
      <c r="A419" s="195"/>
      <c r="B419" s="142"/>
      <c r="C419" s="142"/>
      <c r="D419" s="142"/>
      <c r="E419" s="142"/>
      <c r="F419" s="148"/>
      <c r="G419" s="142"/>
    </row>
    <row r="420" spans="1:7" ht="15.75" outlineLevel="1">
      <c r="A420" s="195"/>
      <c r="B420" s="142"/>
      <c r="C420" s="142"/>
      <c r="D420" s="142"/>
      <c r="E420" s="142"/>
      <c r="F420" s="148"/>
      <c r="G420" s="142"/>
    </row>
    <row r="421" spans="1:7" ht="15.75" outlineLevel="1">
      <c r="A421" s="195"/>
      <c r="B421" s="142"/>
      <c r="C421" s="142"/>
      <c r="D421" s="142"/>
      <c r="E421" s="142"/>
      <c r="F421" s="148"/>
      <c r="G421" s="142"/>
    </row>
    <row r="422" spans="1:7" ht="15.75" outlineLevel="1">
      <c r="A422" s="195"/>
      <c r="B422" s="142"/>
      <c r="C422" s="142"/>
      <c r="D422" s="142"/>
      <c r="E422" s="142"/>
      <c r="F422" s="148"/>
      <c r="G422" s="142"/>
    </row>
    <row r="423" spans="1:7" ht="15.75" outlineLevel="1">
      <c r="A423" s="195"/>
      <c r="B423" s="142"/>
      <c r="C423" s="142"/>
      <c r="D423" s="142"/>
      <c r="E423" s="142"/>
      <c r="F423" s="148"/>
      <c r="G423" s="142"/>
    </row>
    <row r="424" spans="1:7" ht="15.75" outlineLevel="1">
      <c r="A424" s="195"/>
      <c r="B424" s="142"/>
      <c r="C424" s="142"/>
      <c r="D424" s="142"/>
      <c r="E424" s="142"/>
      <c r="F424" s="148"/>
      <c r="G424" s="142"/>
    </row>
    <row r="425" spans="1:7" ht="15.75" outlineLevel="1">
      <c r="A425" s="195"/>
      <c r="B425" s="142"/>
      <c r="C425" s="142"/>
      <c r="D425" s="142"/>
      <c r="E425" s="142"/>
      <c r="F425" s="148"/>
      <c r="G425" s="142"/>
    </row>
    <row r="426" spans="1:7" ht="15.75">
      <c r="A426" s="195"/>
      <c r="B426" s="142"/>
      <c r="C426" s="142"/>
      <c r="D426" s="142"/>
      <c r="E426" s="142"/>
      <c r="F426" s="148"/>
      <c r="G426" s="142"/>
    </row>
    <row r="427" spans="1:7" ht="15.75">
      <c r="B427" s="142"/>
      <c r="C427" s="187"/>
      <c r="D427" s="187"/>
      <c r="E427" s="187"/>
      <c r="F427" s="188"/>
      <c r="G427" s="187"/>
    </row>
    <row r="428" spans="1:7" ht="15.75">
      <c r="B428" s="142"/>
      <c r="C428" s="185" t="s">
        <v>164</v>
      </c>
      <c r="D428" s="186"/>
      <c r="E428" s="140"/>
      <c r="F428" s="141"/>
      <c r="G428" s="142"/>
    </row>
    <row r="429" spans="1:7" ht="15.75">
      <c r="B429" s="142"/>
      <c r="C429" s="142"/>
      <c r="D429" s="142"/>
      <c r="E429" s="143" t="s">
        <v>158</v>
      </c>
      <c r="F429" s="144">
        <f>0.25*6</f>
        <v>1.5</v>
      </c>
      <c r="G429" s="142"/>
    </row>
    <row r="430" spans="1:7" ht="36">
      <c r="B430" s="142"/>
      <c r="C430" s="142"/>
      <c r="D430" s="142"/>
      <c r="E430" s="143" t="s">
        <v>162</v>
      </c>
      <c r="F430" s="144">
        <v>4</v>
      </c>
      <c r="G430" s="142"/>
    </row>
    <row r="431" spans="1:7" ht="15.75">
      <c r="B431" s="142"/>
      <c r="C431" s="142"/>
      <c r="D431" s="142"/>
      <c r="E431" s="143" t="s">
        <v>163</v>
      </c>
      <c r="F431" s="144">
        <v>1</v>
      </c>
      <c r="G431" s="142"/>
    </row>
    <row r="432" spans="1:7" ht="15.75">
      <c r="B432" s="142"/>
      <c r="C432" s="142"/>
      <c r="D432" s="142"/>
      <c r="E432" s="142"/>
      <c r="F432" s="148"/>
      <c r="G432" s="142"/>
    </row>
    <row r="433" spans="2:7" ht="15.75">
      <c r="B433" s="142"/>
      <c r="C433" s="142"/>
      <c r="D433" s="142"/>
      <c r="E433" s="142"/>
      <c r="F433" s="148"/>
      <c r="G433" s="142"/>
    </row>
    <row r="434" spans="2:7" ht="15.75">
      <c r="B434" s="142"/>
      <c r="C434" s="142"/>
      <c r="D434" s="142"/>
      <c r="E434" s="142"/>
      <c r="F434" s="148"/>
      <c r="G434" s="142"/>
    </row>
    <row r="435" spans="2:7" ht="15.75">
      <c r="B435" s="142"/>
      <c r="C435" s="142"/>
      <c r="D435" s="142"/>
      <c r="E435" s="142"/>
      <c r="F435" s="148"/>
      <c r="G435" s="142"/>
    </row>
    <row r="436" spans="2:7" ht="15.75">
      <c r="B436" s="142"/>
      <c r="C436" s="142"/>
      <c r="D436" s="142"/>
      <c r="E436" s="142"/>
      <c r="F436" s="148"/>
      <c r="G436" s="142"/>
    </row>
    <row r="437" spans="2:7" ht="15.75">
      <c r="B437" s="142"/>
      <c r="C437" s="142"/>
      <c r="D437" s="142"/>
      <c r="E437" s="142"/>
      <c r="F437" s="148"/>
      <c r="G437" s="142"/>
    </row>
    <row r="438" spans="2:7" ht="15.75">
      <c r="B438" s="142"/>
      <c r="C438" s="142"/>
      <c r="D438" s="142"/>
      <c r="E438" s="142"/>
      <c r="F438" s="148"/>
      <c r="G438" s="142"/>
    </row>
    <row r="439" spans="2:7" ht="15.75">
      <c r="B439" s="142"/>
      <c r="C439" s="142"/>
      <c r="D439" s="142"/>
      <c r="E439" s="142"/>
      <c r="F439" s="148"/>
      <c r="G439" s="142"/>
    </row>
    <row r="440" spans="2:7" ht="15.75">
      <c r="B440" s="142"/>
      <c r="C440" s="142"/>
      <c r="D440" s="142"/>
      <c r="E440" s="142"/>
      <c r="F440" s="148"/>
      <c r="G440" s="142"/>
    </row>
    <row r="441" spans="2:7" ht="15.75">
      <c r="B441" s="142"/>
      <c r="C441" s="142"/>
      <c r="D441" s="142"/>
      <c r="E441" s="142"/>
      <c r="F441" s="148"/>
      <c r="G441" s="142"/>
    </row>
    <row r="442" spans="2:7" ht="15.75">
      <c r="B442" s="142"/>
      <c r="C442" s="142"/>
      <c r="D442" s="142"/>
      <c r="E442" s="142"/>
      <c r="F442" s="148"/>
      <c r="G442" s="142"/>
    </row>
    <row r="443" spans="2:7" ht="15.75">
      <c r="B443" s="142"/>
      <c r="C443" s="142"/>
      <c r="D443" s="142"/>
      <c r="E443" s="142"/>
      <c r="F443" s="148"/>
      <c r="G443" s="142"/>
    </row>
    <row r="444" spans="2:7" ht="15.75">
      <c r="B444" s="142"/>
      <c r="C444" s="142"/>
      <c r="D444" s="142"/>
      <c r="E444" s="142"/>
      <c r="F444" s="148"/>
      <c r="G444" s="142"/>
    </row>
    <row r="445" spans="2:7" ht="15.75">
      <c r="B445" s="142"/>
      <c r="C445" s="142"/>
      <c r="D445" s="142"/>
      <c r="E445" s="142"/>
      <c r="F445" s="148"/>
      <c r="G445" s="142"/>
    </row>
    <row r="446" spans="2:7" ht="15.75">
      <c r="B446" s="142"/>
      <c r="C446" s="142"/>
      <c r="D446" s="142"/>
      <c r="E446" s="142"/>
      <c r="F446" s="148"/>
      <c r="G446" s="142"/>
    </row>
    <row r="447" spans="2:7" ht="15.75">
      <c r="B447" s="142"/>
      <c r="C447" s="142"/>
      <c r="D447" s="142"/>
      <c r="E447" s="142"/>
      <c r="F447" s="148"/>
      <c r="G447" s="142"/>
    </row>
    <row r="448" spans="2:7" ht="15.75">
      <c r="B448" s="142"/>
      <c r="C448" s="142"/>
      <c r="D448" s="142"/>
      <c r="E448" s="142"/>
      <c r="F448" s="148"/>
      <c r="G448" s="142"/>
    </row>
    <row r="449" spans="2:7" ht="15.75">
      <c r="B449" s="142"/>
      <c r="C449" s="142"/>
      <c r="D449" s="142"/>
      <c r="E449" s="142"/>
      <c r="F449" s="148"/>
      <c r="G449" s="142"/>
    </row>
    <row r="450" spans="2:7" ht="15.75">
      <c r="B450" s="142"/>
      <c r="C450" s="142"/>
      <c r="D450" s="142"/>
      <c r="E450" s="142"/>
      <c r="F450" s="148"/>
      <c r="G450" s="142"/>
    </row>
    <row r="451" spans="2:7" ht="15.75">
      <c r="B451" s="142"/>
      <c r="C451" s="142"/>
      <c r="D451" s="142"/>
      <c r="E451" s="142"/>
      <c r="F451" s="148"/>
      <c r="G451" s="142"/>
    </row>
    <row r="452" spans="2:7" ht="15.75">
      <c r="B452" s="142"/>
      <c r="C452" s="142"/>
      <c r="D452" s="142"/>
      <c r="E452" s="142"/>
      <c r="F452" s="148"/>
      <c r="G452" s="142"/>
    </row>
    <row r="453" spans="2:7" ht="15.75">
      <c r="B453" s="142"/>
      <c r="C453" s="142"/>
      <c r="D453" s="142"/>
      <c r="E453" s="142"/>
      <c r="F453" s="148"/>
      <c r="G453" s="142"/>
    </row>
    <row r="454" spans="2:7" ht="15.75">
      <c r="B454" s="142"/>
      <c r="C454" s="142"/>
      <c r="D454" s="142"/>
      <c r="E454" s="142"/>
      <c r="F454" s="148"/>
      <c r="G454" s="142"/>
    </row>
    <row r="455" spans="2:7" ht="15.75">
      <c r="B455" s="142"/>
      <c r="C455" s="142"/>
      <c r="D455" s="142"/>
      <c r="E455" s="142"/>
      <c r="F455" s="148"/>
      <c r="G455" s="142"/>
    </row>
    <row r="456" spans="2:7" ht="15.75">
      <c r="B456" s="142"/>
      <c r="C456" s="142"/>
      <c r="D456" s="142"/>
      <c r="E456" s="142"/>
      <c r="F456" s="148"/>
      <c r="G456" s="142"/>
    </row>
    <row r="457" spans="2:7" ht="15.75">
      <c r="B457" s="142"/>
      <c r="C457" s="142"/>
      <c r="D457" s="142"/>
      <c r="E457" s="142"/>
      <c r="F457" s="148"/>
      <c r="G457" s="142"/>
    </row>
    <row r="458" spans="2:7" ht="15.75">
      <c r="B458" s="142"/>
      <c r="C458" s="142"/>
      <c r="D458" s="142"/>
      <c r="E458" s="142"/>
      <c r="F458" s="148"/>
      <c r="G458" s="142"/>
    </row>
    <row r="459" spans="2:7" ht="15.75">
      <c r="B459" s="142"/>
      <c r="C459" s="142"/>
      <c r="D459" s="142"/>
      <c r="E459" s="142"/>
      <c r="F459" s="148"/>
      <c r="G459" s="142"/>
    </row>
    <row r="460" spans="2:7" ht="15.75">
      <c r="B460" s="142"/>
      <c r="C460" s="142"/>
      <c r="D460" s="142"/>
      <c r="E460" s="142"/>
      <c r="F460" s="148"/>
      <c r="G460" s="142"/>
    </row>
    <row r="461" spans="2:7" ht="15.75">
      <c r="B461" s="142"/>
      <c r="C461" s="142"/>
      <c r="D461" s="142"/>
      <c r="E461" s="142"/>
      <c r="F461" s="148"/>
      <c r="G461" s="142"/>
    </row>
    <row r="462" spans="2:7" ht="15.75">
      <c r="B462" s="142"/>
      <c r="C462" s="142"/>
      <c r="D462" s="142"/>
      <c r="E462" s="142"/>
      <c r="F462" s="148"/>
      <c r="G462" s="142"/>
    </row>
    <row r="463" spans="2:7" ht="15.75">
      <c r="B463" s="142"/>
      <c r="C463" s="142"/>
      <c r="D463" s="142"/>
      <c r="E463" s="142"/>
      <c r="F463" s="148"/>
      <c r="G463" s="142"/>
    </row>
    <row r="464" spans="2:7" ht="15.75">
      <c r="B464" s="142"/>
      <c r="C464" s="142"/>
      <c r="D464" s="142"/>
      <c r="E464" s="142"/>
      <c r="F464" s="148"/>
      <c r="G464" s="142"/>
    </row>
    <row r="465" spans="2:7" ht="15.75">
      <c r="B465" s="142"/>
      <c r="C465" s="142"/>
      <c r="D465" s="142"/>
      <c r="E465" s="142"/>
      <c r="F465" s="148"/>
      <c r="G465" s="142"/>
    </row>
    <row r="466" spans="2:7" ht="15.75">
      <c r="B466" s="142"/>
      <c r="C466" s="142"/>
      <c r="D466" s="142"/>
      <c r="E466" s="142"/>
      <c r="F466" s="148"/>
      <c r="G466" s="142"/>
    </row>
    <row r="467" spans="2:7" ht="15.75">
      <c r="B467" s="142"/>
      <c r="C467" s="142"/>
      <c r="D467" s="142"/>
      <c r="E467" s="142"/>
      <c r="F467" s="148"/>
      <c r="G467" s="142"/>
    </row>
    <row r="468" spans="2:7" ht="15.75">
      <c r="B468" s="142"/>
      <c r="C468" s="142"/>
      <c r="D468" s="142"/>
      <c r="E468" s="142"/>
      <c r="F468" s="148"/>
      <c r="G468" s="142"/>
    </row>
    <row r="469" spans="2:7" ht="15.75">
      <c r="B469" s="142"/>
      <c r="C469" s="142"/>
      <c r="D469" s="142"/>
      <c r="E469" s="142"/>
      <c r="F469" s="148"/>
      <c r="G469" s="142"/>
    </row>
    <row r="470" spans="2:7" ht="15.75">
      <c r="B470" s="142"/>
      <c r="C470" s="142"/>
      <c r="D470" s="142"/>
      <c r="E470" s="142"/>
      <c r="F470" s="148"/>
      <c r="G470" s="142"/>
    </row>
    <row r="471" spans="2:7" ht="15.75">
      <c r="B471" s="142"/>
      <c r="C471" s="142"/>
      <c r="D471" s="142"/>
      <c r="E471" s="142"/>
      <c r="F471" s="148"/>
      <c r="G471" s="142"/>
    </row>
    <row r="472" spans="2:7" ht="15.75">
      <c r="B472" s="142"/>
      <c r="C472" s="142"/>
      <c r="D472" s="142"/>
      <c r="E472" s="142"/>
      <c r="F472" s="148"/>
      <c r="G472" s="142"/>
    </row>
    <row r="473" spans="2:7" ht="15.75">
      <c r="B473" s="142"/>
      <c r="C473" s="142"/>
      <c r="D473" s="142"/>
      <c r="E473" s="142"/>
      <c r="F473" s="148"/>
      <c r="G473" s="142"/>
    </row>
    <row r="474" spans="2:7" ht="15.75">
      <c r="B474" s="142"/>
      <c r="C474" s="142"/>
      <c r="D474" s="142"/>
      <c r="E474" s="142"/>
      <c r="F474" s="148"/>
      <c r="G474" s="142"/>
    </row>
    <row r="475" spans="2:7" ht="15.75">
      <c r="B475" s="142"/>
      <c r="C475" s="142"/>
      <c r="D475" s="142"/>
      <c r="E475" s="142"/>
      <c r="F475" s="148"/>
      <c r="G475" s="142"/>
    </row>
    <row r="476" spans="2:7" ht="15.75">
      <c r="B476" s="142"/>
      <c r="C476" s="142"/>
      <c r="D476" s="142"/>
      <c r="E476" s="142"/>
      <c r="F476" s="148"/>
      <c r="G476" s="142"/>
    </row>
    <row r="477" spans="2:7" ht="15.75">
      <c r="B477" s="142"/>
      <c r="C477" s="142"/>
      <c r="D477" s="142"/>
      <c r="E477" s="142"/>
      <c r="F477" s="148"/>
      <c r="G477" s="142"/>
    </row>
    <row r="478" spans="2:7" ht="15.75">
      <c r="B478" s="142"/>
      <c r="C478" s="142"/>
      <c r="D478" s="142"/>
      <c r="E478" s="142"/>
      <c r="F478" s="148"/>
      <c r="G478" s="142"/>
    </row>
    <row r="479" spans="2:7" ht="15.75">
      <c r="B479" s="142"/>
      <c r="C479" s="142"/>
      <c r="D479" s="142"/>
      <c r="E479" s="142"/>
      <c r="F479" s="148"/>
      <c r="G479" s="142"/>
    </row>
    <row r="480" spans="2:7" ht="15.75">
      <c r="B480" s="142"/>
      <c r="C480" s="142"/>
      <c r="D480" s="142"/>
      <c r="E480" s="142"/>
      <c r="F480" s="148"/>
      <c r="G480" s="142"/>
    </row>
    <row r="481" spans="2:7" ht="15.75">
      <c r="B481" s="142"/>
      <c r="C481" s="142"/>
      <c r="D481" s="142"/>
      <c r="E481" s="142"/>
      <c r="F481" s="148"/>
      <c r="G481" s="142"/>
    </row>
    <row r="482" spans="2:7" ht="15.75">
      <c r="B482" s="142"/>
      <c r="C482" s="142"/>
      <c r="D482" s="142"/>
      <c r="E482" s="142"/>
      <c r="F482" s="148"/>
      <c r="G482" s="142"/>
    </row>
    <row r="483" spans="2:7" ht="15.75">
      <c r="B483" s="142"/>
      <c r="C483" s="142"/>
      <c r="D483" s="142"/>
      <c r="E483" s="142"/>
      <c r="F483" s="148"/>
      <c r="G483" s="142"/>
    </row>
    <row r="484" spans="2:7" ht="15.75">
      <c r="B484" s="142"/>
      <c r="C484" s="142"/>
      <c r="D484" s="142"/>
      <c r="E484" s="142"/>
      <c r="F484" s="148"/>
      <c r="G484" s="142"/>
    </row>
    <row r="485" spans="2:7" ht="15.75">
      <c r="B485" s="142"/>
      <c r="C485" s="142"/>
      <c r="D485" s="142"/>
      <c r="E485" s="142"/>
      <c r="F485" s="148"/>
      <c r="G485" s="142"/>
    </row>
    <row r="486" spans="2:7" ht="15.75">
      <c r="B486" s="142"/>
      <c r="C486" s="142"/>
      <c r="D486" s="142"/>
      <c r="E486" s="142"/>
      <c r="F486" s="148"/>
      <c r="G486" s="142"/>
    </row>
    <row r="487" spans="2:7" ht="15.75">
      <c r="B487" s="142"/>
      <c r="C487" s="142"/>
      <c r="D487" s="142"/>
      <c r="E487" s="142"/>
      <c r="F487" s="148"/>
      <c r="G487" s="142"/>
    </row>
    <row r="488" spans="2:7" ht="15.75">
      <c r="B488" s="142"/>
      <c r="C488" s="142"/>
      <c r="D488" s="142"/>
      <c r="E488" s="142"/>
      <c r="F488" s="148"/>
      <c r="G488" s="142"/>
    </row>
    <row r="489" spans="2:7" ht="15.75">
      <c r="B489" s="142"/>
      <c r="C489" s="142"/>
      <c r="D489" s="142"/>
      <c r="E489" s="142"/>
      <c r="F489" s="148"/>
      <c r="G489" s="142"/>
    </row>
    <row r="490" spans="2:7" ht="15.75">
      <c r="B490" s="142"/>
      <c r="C490" s="142"/>
      <c r="D490" s="142"/>
      <c r="E490" s="142"/>
      <c r="F490" s="148"/>
      <c r="G490" s="142"/>
    </row>
    <row r="491" spans="2:7" ht="15.75">
      <c r="B491" s="142"/>
      <c r="C491" s="187"/>
      <c r="D491" s="187"/>
      <c r="E491" s="187"/>
      <c r="F491" s="188"/>
      <c r="G491" s="187"/>
    </row>
    <row r="492" spans="2:7" ht="15.75">
      <c r="B492" s="142"/>
      <c r="C492" s="198" t="s">
        <v>165</v>
      </c>
      <c r="D492" s="199"/>
      <c r="E492" s="200"/>
      <c r="F492" s="201"/>
      <c r="G492" s="142"/>
    </row>
    <row r="493" spans="2:7" ht="15.75">
      <c r="B493" s="142"/>
      <c r="C493" s="185" t="s">
        <v>166</v>
      </c>
      <c r="D493" s="186"/>
      <c r="E493" s="140"/>
      <c r="F493" s="141"/>
      <c r="G493" s="142"/>
    </row>
    <row r="494" spans="2:7" ht="15.75">
      <c r="B494" s="142"/>
      <c r="C494" s="142"/>
      <c r="D494" s="142"/>
      <c r="E494" s="143" t="s">
        <v>167</v>
      </c>
      <c r="F494" s="144">
        <v>1</v>
      </c>
      <c r="G494" s="142"/>
    </row>
    <row r="495" spans="2:7" ht="15.75">
      <c r="B495" s="142"/>
      <c r="C495" s="142"/>
      <c r="D495" s="142"/>
      <c r="E495" s="143"/>
      <c r="F495" s="144"/>
      <c r="G495" s="142"/>
    </row>
    <row r="496" spans="2:7" ht="15.75">
      <c r="B496" s="142"/>
      <c r="C496" s="142"/>
      <c r="D496" s="142"/>
      <c r="E496" s="142"/>
      <c r="F496" s="148"/>
      <c r="G496" s="142"/>
    </row>
    <row r="497" spans="2:7" ht="15.75">
      <c r="B497" s="142"/>
      <c r="C497" s="142"/>
      <c r="D497" s="142"/>
      <c r="E497" s="142"/>
      <c r="F497" s="148"/>
      <c r="G497" s="142"/>
    </row>
    <row r="498" spans="2:7" ht="15.75">
      <c r="B498" s="142"/>
      <c r="C498" s="142"/>
      <c r="D498" s="142"/>
      <c r="E498" s="142"/>
      <c r="F498" s="148"/>
      <c r="G498" s="142"/>
    </row>
    <row r="499" spans="2:7" ht="15.75">
      <c r="B499" s="142"/>
      <c r="C499" s="142"/>
      <c r="D499" s="142"/>
      <c r="E499" s="142"/>
      <c r="F499" s="148"/>
      <c r="G499" s="142"/>
    </row>
    <row r="500" spans="2:7" ht="15.75">
      <c r="B500" s="142"/>
      <c r="C500" s="142"/>
      <c r="D500" s="142"/>
      <c r="E500" s="142"/>
      <c r="F500" s="148"/>
      <c r="G500" s="142"/>
    </row>
    <row r="501" spans="2:7" ht="15.75">
      <c r="B501" s="142"/>
      <c r="C501" s="142"/>
      <c r="D501" s="142"/>
      <c r="E501" s="142"/>
      <c r="F501" s="148"/>
      <c r="G501" s="142"/>
    </row>
    <row r="502" spans="2:7" ht="15.75">
      <c r="B502" s="142"/>
      <c r="C502" s="142"/>
      <c r="D502" s="142"/>
      <c r="E502" s="142"/>
      <c r="F502" s="148"/>
      <c r="G502" s="142"/>
    </row>
    <row r="503" spans="2:7" ht="15.75">
      <c r="B503" s="142"/>
      <c r="C503" s="142"/>
      <c r="D503" s="142"/>
      <c r="E503" s="142"/>
      <c r="F503" s="148"/>
      <c r="G503" s="142"/>
    </row>
    <row r="504" spans="2:7" ht="15.75">
      <c r="B504" s="142"/>
      <c r="C504" s="142"/>
      <c r="D504" s="142"/>
      <c r="E504" s="142"/>
      <c r="F504" s="148"/>
      <c r="G504" s="142"/>
    </row>
    <row r="505" spans="2:7" ht="15.75">
      <c r="B505" s="142"/>
      <c r="C505" s="142"/>
      <c r="D505" s="142"/>
      <c r="E505" s="142"/>
      <c r="F505" s="148"/>
      <c r="G505" s="142"/>
    </row>
    <row r="506" spans="2:7" ht="15.75">
      <c r="B506" s="142"/>
      <c r="C506" s="142"/>
      <c r="D506" s="142"/>
      <c r="E506" s="142"/>
      <c r="F506" s="148"/>
      <c r="G506" s="142"/>
    </row>
    <row r="507" spans="2:7" ht="15.75">
      <c r="B507" s="142"/>
      <c r="C507" s="142"/>
      <c r="D507" s="142"/>
      <c r="E507" s="142"/>
      <c r="F507" s="148"/>
      <c r="G507" s="142"/>
    </row>
    <row r="508" spans="2:7" ht="15.75">
      <c r="B508" s="142"/>
      <c r="C508" s="142"/>
      <c r="D508" s="142"/>
      <c r="E508" s="142"/>
      <c r="F508" s="148"/>
      <c r="G508" s="142"/>
    </row>
    <row r="509" spans="2:7" ht="15.75">
      <c r="B509" s="142"/>
      <c r="C509" s="142"/>
      <c r="D509" s="142"/>
      <c r="E509" s="142"/>
      <c r="F509" s="148"/>
      <c r="G509" s="142"/>
    </row>
    <row r="510" spans="2:7" ht="15.75">
      <c r="B510" s="142"/>
      <c r="C510" s="142"/>
      <c r="D510" s="142"/>
      <c r="E510" s="142"/>
      <c r="F510" s="148"/>
      <c r="G510" s="142"/>
    </row>
    <row r="511" spans="2:7" ht="15.75">
      <c r="B511" s="142"/>
      <c r="C511" s="142"/>
      <c r="D511" s="142"/>
      <c r="E511" s="142"/>
      <c r="F511" s="148"/>
      <c r="G511" s="142"/>
    </row>
    <row r="512" spans="2:7" ht="15.75">
      <c r="B512" s="142"/>
      <c r="C512" s="142"/>
      <c r="D512" s="142"/>
      <c r="E512" s="142"/>
      <c r="F512" s="148"/>
      <c r="G512" s="142"/>
    </row>
    <row r="513" spans="2:7" ht="15.75">
      <c r="B513" s="142"/>
      <c r="C513" s="142"/>
      <c r="D513" s="142"/>
      <c r="E513" s="142"/>
      <c r="F513" s="148"/>
      <c r="G513" s="142"/>
    </row>
    <row r="514" spans="2:7" ht="15.75">
      <c r="B514" s="142"/>
      <c r="C514" s="142"/>
      <c r="D514" s="142"/>
      <c r="E514" s="142"/>
      <c r="F514" s="148"/>
      <c r="G514" s="142"/>
    </row>
    <row r="515" spans="2:7" ht="15.75">
      <c r="B515" s="142"/>
      <c r="C515" s="142"/>
      <c r="D515" s="142"/>
      <c r="E515" s="142"/>
      <c r="F515" s="148"/>
      <c r="G515" s="142"/>
    </row>
    <row r="516" spans="2:7" ht="15.75">
      <c r="B516" s="142"/>
      <c r="C516" s="142"/>
      <c r="D516" s="142"/>
      <c r="E516" s="142"/>
      <c r="F516" s="148"/>
      <c r="G516" s="142"/>
    </row>
    <row r="517" spans="2:7" ht="15.75">
      <c r="B517" s="142"/>
      <c r="C517" s="142"/>
      <c r="D517" s="142"/>
      <c r="E517" s="142"/>
      <c r="F517" s="148"/>
      <c r="G517" s="142"/>
    </row>
    <row r="518" spans="2:7" ht="15.75">
      <c r="B518" s="142"/>
      <c r="C518" s="142"/>
      <c r="D518" s="142"/>
      <c r="E518" s="142"/>
      <c r="F518" s="148"/>
      <c r="G518" s="142"/>
    </row>
    <row r="519" spans="2:7" ht="15.75">
      <c r="B519" s="142"/>
      <c r="C519" s="142"/>
      <c r="D519" s="142"/>
      <c r="E519" s="142"/>
      <c r="F519" s="148"/>
      <c r="G519" s="142"/>
    </row>
    <row r="520" spans="2:7" ht="15.75">
      <c r="B520" s="142"/>
      <c r="C520" s="142"/>
      <c r="D520" s="142"/>
      <c r="E520" s="142"/>
      <c r="F520" s="148"/>
      <c r="G520" s="142"/>
    </row>
    <row r="521" spans="2:7" ht="15.75">
      <c r="B521" s="142"/>
      <c r="C521" s="142"/>
      <c r="D521" s="142"/>
      <c r="E521" s="142"/>
      <c r="F521" s="148"/>
      <c r="G521" s="142"/>
    </row>
    <row r="522" spans="2:7" ht="15.75">
      <c r="B522" s="142"/>
      <c r="C522" s="142"/>
      <c r="D522" s="142"/>
      <c r="E522" s="142"/>
      <c r="F522" s="148"/>
      <c r="G522" s="142"/>
    </row>
    <row r="523" spans="2:7" ht="15.75">
      <c r="B523" s="142"/>
      <c r="C523" s="142"/>
      <c r="D523" s="142"/>
      <c r="E523" s="142"/>
      <c r="F523" s="148"/>
      <c r="G523" s="142"/>
    </row>
    <row r="524" spans="2:7" ht="15.75">
      <c r="B524" s="142"/>
      <c r="C524" s="142"/>
      <c r="D524" s="142"/>
      <c r="E524" s="142"/>
      <c r="F524" s="148"/>
      <c r="G524" s="142"/>
    </row>
    <row r="525" spans="2:7" ht="15.75">
      <c r="B525" s="142"/>
      <c r="C525" s="185" t="s">
        <v>168</v>
      </c>
      <c r="D525" s="186"/>
      <c r="E525" s="140"/>
      <c r="F525" s="141"/>
      <c r="G525" s="142"/>
    </row>
    <row r="526" spans="2:7" ht="24">
      <c r="B526" s="142"/>
      <c r="C526" s="142"/>
      <c r="D526" s="142"/>
      <c r="E526" s="80" t="s">
        <v>169</v>
      </c>
      <c r="F526" s="81">
        <v>3</v>
      </c>
      <c r="G526" s="142"/>
    </row>
    <row r="527" spans="2:7" ht="15.75">
      <c r="B527" s="142"/>
      <c r="C527" s="142"/>
      <c r="D527" s="142"/>
      <c r="E527" s="80" t="s">
        <v>170</v>
      </c>
      <c r="F527" s="81">
        <v>0.25</v>
      </c>
      <c r="G527" s="142"/>
    </row>
    <row r="528" spans="2:7" ht="15.75">
      <c r="B528" s="142"/>
      <c r="C528" s="142"/>
      <c r="D528" s="142"/>
      <c r="E528" s="142"/>
      <c r="F528" s="148"/>
      <c r="G528" s="142"/>
    </row>
    <row r="529" spans="2:7" ht="15.75">
      <c r="B529" s="142"/>
      <c r="C529" s="142"/>
      <c r="D529" s="142"/>
      <c r="E529" s="142"/>
      <c r="F529" s="148"/>
      <c r="G529" s="142"/>
    </row>
    <row r="530" spans="2:7" ht="15.75">
      <c r="B530" s="142"/>
      <c r="C530" s="142"/>
      <c r="D530" s="142"/>
      <c r="E530" s="142"/>
      <c r="F530" s="148"/>
      <c r="G530" s="142"/>
    </row>
    <row r="531" spans="2:7" ht="15.75">
      <c r="B531" s="142"/>
      <c r="C531" s="142"/>
      <c r="D531" s="142"/>
      <c r="E531" s="142"/>
      <c r="F531" s="148"/>
      <c r="G531" s="142"/>
    </row>
    <row r="532" spans="2:7" ht="15.75">
      <c r="B532" s="142"/>
      <c r="C532" s="142"/>
      <c r="D532" s="142"/>
      <c r="E532" s="142"/>
      <c r="F532" s="148"/>
      <c r="G532" s="142"/>
    </row>
    <row r="533" spans="2:7" ht="15.75">
      <c r="B533" s="142"/>
      <c r="C533" s="142"/>
      <c r="D533" s="142"/>
      <c r="E533" s="142"/>
      <c r="F533" s="148"/>
      <c r="G533" s="142"/>
    </row>
    <row r="534" spans="2:7" ht="15.75">
      <c r="B534" s="142"/>
      <c r="C534" s="142"/>
      <c r="D534" s="142"/>
      <c r="E534" s="142"/>
      <c r="F534" s="148"/>
      <c r="G534" s="142"/>
    </row>
    <row r="535" spans="2:7" ht="15.75">
      <c r="B535" s="142"/>
      <c r="C535" s="142"/>
      <c r="D535" s="142"/>
      <c r="E535" s="142"/>
      <c r="F535" s="148"/>
      <c r="G535" s="142"/>
    </row>
    <row r="536" spans="2:7" ht="15.75">
      <c r="B536" s="142"/>
      <c r="C536" s="142"/>
      <c r="D536" s="142"/>
      <c r="E536" s="142"/>
      <c r="F536" s="148"/>
      <c r="G536" s="142"/>
    </row>
    <row r="537" spans="2:7" ht="15.75">
      <c r="B537" s="142"/>
      <c r="C537" s="142"/>
      <c r="D537" s="142"/>
      <c r="E537" s="142"/>
      <c r="F537" s="148"/>
      <c r="G537" s="142"/>
    </row>
    <row r="538" spans="2:7" ht="15.75">
      <c r="B538" s="142"/>
      <c r="C538" s="142"/>
      <c r="D538" s="142"/>
      <c r="E538" s="142"/>
      <c r="F538" s="148"/>
      <c r="G538" s="142"/>
    </row>
    <row r="539" spans="2:7" ht="15.75">
      <c r="B539" s="142"/>
      <c r="C539" s="142"/>
      <c r="D539" s="142"/>
      <c r="E539" s="142"/>
      <c r="F539" s="148"/>
      <c r="G539" s="142"/>
    </row>
    <row r="540" spans="2:7" ht="15.75">
      <c r="B540" s="142"/>
      <c r="C540" s="142"/>
      <c r="D540" s="142"/>
      <c r="E540" s="142"/>
      <c r="F540" s="148"/>
      <c r="G540" s="142"/>
    </row>
    <row r="541" spans="2:7" ht="15.75">
      <c r="B541" s="142"/>
      <c r="C541" s="142"/>
      <c r="D541" s="142"/>
      <c r="E541" s="142"/>
      <c r="F541" s="148"/>
      <c r="G541" s="142"/>
    </row>
    <row r="542" spans="2:7" ht="15.75">
      <c r="B542" s="142"/>
      <c r="C542" s="142"/>
      <c r="D542" s="142"/>
      <c r="E542" s="142"/>
      <c r="F542" s="148"/>
      <c r="G542" s="142"/>
    </row>
    <row r="543" spans="2:7" ht="15.75">
      <c r="B543" s="142"/>
      <c r="C543" s="142"/>
      <c r="D543" s="142"/>
      <c r="E543" s="142"/>
      <c r="F543" s="148"/>
      <c r="G543" s="142"/>
    </row>
    <row r="544" spans="2:7" ht="15.75">
      <c r="B544" s="142"/>
      <c r="C544" s="142"/>
      <c r="D544" s="142"/>
      <c r="E544" s="142"/>
      <c r="F544" s="148"/>
      <c r="G544" s="142"/>
    </row>
    <row r="545" spans="2:7" ht="15.75">
      <c r="B545" s="142"/>
      <c r="C545" s="142"/>
      <c r="D545" s="142"/>
      <c r="E545" s="142"/>
      <c r="F545" s="148"/>
      <c r="G545" s="142"/>
    </row>
    <row r="546" spans="2:7" ht="15.75">
      <c r="B546" s="142"/>
      <c r="C546" s="142"/>
      <c r="D546" s="142"/>
      <c r="E546" s="142"/>
      <c r="F546" s="148"/>
      <c r="G546" s="142"/>
    </row>
    <row r="547" spans="2:7" ht="15.75">
      <c r="B547" s="142"/>
      <c r="C547" s="142"/>
      <c r="D547" s="142"/>
      <c r="E547" s="142"/>
      <c r="F547" s="148"/>
      <c r="G547" s="142"/>
    </row>
    <row r="548" spans="2:7" ht="15.75">
      <c r="B548" s="142"/>
      <c r="C548" s="142"/>
      <c r="D548" s="142"/>
      <c r="E548" s="142"/>
      <c r="F548" s="148"/>
      <c r="G548" s="142"/>
    </row>
    <row r="549" spans="2:7" ht="15.75">
      <c r="B549" s="142"/>
      <c r="C549" s="142"/>
      <c r="D549" s="142"/>
      <c r="E549" s="142"/>
      <c r="F549" s="148"/>
      <c r="G549" s="142"/>
    </row>
    <row r="550" spans="2:7" ht="15.75">
      <c r="B550" s="142"/>
      <c r="C550" s="142"/>
      <c r="D550" s="142"/>
      <c r="E550" s="142"/>
      <c r="F550" s="148"/>
      <c r="G550" s="142"/>
    </row>
    <row r="551" spans="2:7" ht="15.75">
      <c r="B551" s="142"/>
      <c r="C551" s="142"/>
      <c r="D551" s="142"/>
      <c r="E551" s="142"/>
      <c r="F551" s="148"/>
      <c r="G551" s="142"/>
    </row>
    <row r="552" spans="2:7" ht="15.75">
      <c r="B552" s="142"/>
      <c r="D552" s="142"/>
      <c r="E552" s="142"/>
      <c r="F552" s="148"/>
      <c r="G552" s="142"/>
    </row>
    <row r="553" spans="2:7" ht="15.75">
      <c r="B553" s="142"/>
      <c r="C553" s="142"/>
      <c r="D553" s="142"/>
      <c r="E553" s="142"/>
      <c r="F553" s="148"/>
      <c r="G553" s="142"/>
    </row>
    <row r="554" spans="2:7" ht="15.75">
      <c r="B554" s="142"/>
      <c r="C554" s="142"/>
      <c r="D554" s="142"/>
      <c r="E554" s="142"/>
      <c r="F554" s="148"/>
      <c r="G554" s="142"/>
    </row>
    <row r="555" spans="2:7" ht="15.75">
      <c r="B555" s="142"/>
      <c r="C555" s="142"/>
      <c r="D555" s="142"/>
      <c r="E555" s="142"/>
      <c r="F555" s="148"/>
      <c r="G555" s="142"/>
    </row>
    <row r="556" spans="2:7" ht="15.75">
      <c r="B556" s="142"/>
      <c r="C556" s="142"/>
      <c r="D556" s="142"/>
      <c r="E556" s="142"/>
      <c r="F556" s="148"/>
      <c r="G556" s="142"/>
    </row>
    <row r="557" spans="2:7" ht="15.75">
      <c r="B557" s="142"/>
      <c r="C557" s="142"/>
      <c r="D557" s="142"/>
      <c r="E557" s="142"/>
      <c r="F557" s="148"/>
      <c r="G557" s="142"/>
    </row>
    <row r="558" spans="2:7" ht="15.75">
      <c r="B558" s="142"/>
      <c r="C558" s="142"/>
      <c r="D558" s="142"/>
      <c r="E558" s="142"/>
      <c r="F558" s="148"/>
      <c r="G558" s="142"/>
    </row>
    <row r="559" spans="2:7" ht="15.75">
      <c r="B559" s="142"/>
      <c r="C559" s="142"/>
      <c r="D559" s="142"/>
      <c r="E559" s="142"/>
      <c r="F559" s="148"/>
      <c r="G559" s="142"/>
    </row>
    <row r="560" spans="2:7" ht="15.75">
      <c r="B560" s="142"/>
      <c r="C560" s="142"/>
      <c r="D560" s="142"/>
      <c r="E560" s="142"/>
      <c r="F560" s="148"/>
      <c r="G560" s="142"/>
    </row>
    <row r="561" spans="2:7" ht="15.75">
      <c r="B561" s="142"/>
      <c r="C561" s="142"/>
      <c r="D561" s="142"/>
      <c r="E561" s="142"/>
      <c r="F561" s="148"/>
      <c r="G561" s="142"/>
    </row>
    <row r="562" spans="2:7" ht="15.75">
      <c r="B562" s="142"/>
      <c r="C562" s="142"/>
      <c r="D562" s="142"/>
      <c r="E562" s="142"/>
      <c r="F562" s="148"/>
      <c r="G562" s="142"/>
    </row>
    <row r="563" spans="2:7" ht="15.75">
      <c r="B563" s="142"/>
      <c r="C563" s="142"/>
      <c r="D563" s="142"/>
      <c r="E563" s="142"/>
      <c r="F563" s="148"/>
      <c r="G563" s="142"/>
    </row>
    <row r="564" spans="2:7" ht="15.75">
      <c r="B564" s="142"/>
      <c r="C564" s="142"/>
      <c r="D564" s="142"/>
      <c r="E564" s="142"/>
      <c r="F564" s="148"/>
      <c r="G564" s="142"/>
    </row>
    <row r="565" spans="2:7" ht="15.75">
      <c r="B565" s="142"/>
      <c r="C565" s="142"/>
      <c r="D565" s="142"/>
      <c r="E565" s="142"/>
      <c r="F565" s="148"/>
      <c r="G565" s="142"/>
    </row>
    <row r="566" spans="2:7" ht="15.75">
      <c r="B566" s="142"/>
      <c r="C566" s="142"/>
      <c r="D566" s="142"/>
      <c r="E566" s="142"/>
      <c r="F566" s="148"/>
      <c r="G566" s="142"/>
    </row>
    <row r="567" spans="2:7" ht="15.75">
      <c r="B567" s="142"/>
      <c r="C567" s="142"/>
      <c r="D567" s="142"/>
      <c r="E567" s="142"/>
      <c r="F567" s="148"/>
      <c r="G567" s="142"/>
    </row>
    <row r="568" spans="2:7" ht="15.75">
      <c r="B568" s="142"/>
      <c r="C568" s="142"/>
      <c r="D568" s="142"/>
      <c r="E568" s="142"/>
      <c r="F568" s="148"/>
      <c r="G568" s="142"/>
    </row>
    <row r="569" spans="2:7" ht="15.75">
      <c r="B569" s="142"/>
      <c r="C569" s="142"/>
      <c r="D569" s="142"/>
      <c r="E569" s="142"/>
      <c r="F569" s="148"/>
      <c r="G569" s="142"/>
    </row>
    <row r="570" spans="2:7" ht="15.75">
      <c r="B570" s="142"/>
      <c r="C570" s="187"/>
      <c r="D570" s="187"/>
      <c r="E570" s="187"/>
      <c r="F570" s="188"/>
      <c r="G570" s="187"/>
    </row>
    <row r="571" spans="2:7" ht="15.75">
      <c r="B571" s="142"/>
      <c r="C571" s="185" t="s">
        <v>171</v>
      </c>
      <c r="D571" s="186"/>
      <c r="E571" s="140"/>
      <c r="F571" s="141"/>
      <c r="G571" s="142"/>
    </row>
    <row r="572" spans="2:7" ht="15.75">
      <c r="B572" s="142"/>
      <c r="C572" s="142"/>
      <c r="D572" s="142"/>
      <c r="E572" s="80" t="s">
        <v>172</v>
      </c>
      <c r="F572" s="81">
        <v>1</v>
      </c>
      <c r="G572" s="142"/>
    </row>
    <row r="573" spans="2:7" ht="15.75">
      <c r="B573" s="142"/>
      <c r="C573" s="142"/>
      <c r="D573" s="142"/>
      <c r="E573" s="80"/>
      <c r="F573" s="81"/>
      <c r="G573" s="142"/>
    </row>
    <row r="574" spans="2:7" ht="15.75">
      <c r="B574" s="142"/>
      <c r="C574" s="142"/>
      <c r="D574" s="142"/>
      <c r="E574" s="142"/>
      <c r="F574" s="148"/>
      <c r="G574" s="142"/>
    </row>
    <row r="575" spans="2:7" ht="15.75">
      <c r="B575" s="142"/>
      <c r="C575" s="142"/>
      <c r="D575" s="142"/>
      <c r="E575" s="142"/>
      <c r="F575" s="148"/>
      <c r="G575" s="142"/>
    </row>
    <row r="576" spans="2:7" ht="15.75">
      <c r="B576" s="142"/>
      <c r="C576" s="142"/>
      <c r="D576" s="142"/>
      <c r="E576" s="142"/>
      <c r="F576" s="148"/>
      <c r="G576" s="142"/>
    </row>
    <row r="577" spans="2:7" ht="15.75">
      <c r="B577" s="142"/>
      <c r="C577" s="142"/>
      <c r="D577" s="142"/>
      <c r="E577" s="142"/>
      <c r="F577" s="148"/>
      <c r="G577" s="142"/>
    </row>
    <row r="578" spans="2:7" ht="15.75">
      <c r="B578" s="142"/>
      <c r="C578" s="142"/>
      <c r="D578" s="142"/>
      <c r="E578" s="142"/>
      <c r="F578" s="148"/>
      <c r="G578" s="142"/>
    </row>
    <row r="579" spans="2:7" ht="15.75">
      <c r="B579" s="142"/>
      <c r="C579" s="142"/>
      <c r="E579" s="142"/>
      <c r="G579" s="142"/>
    </row>
    <row r="580" spans="2:7" ht="15.75">
      <c r="B580" s="142"/>
      <c r="C580" s="142"/>
      <c r="E580" s="142"/>
      <c r="G580" s="142"/>
    </row>
    <row r="581" spans="2:7" ht="15.75">
      <c r="B581" s="142"/>
      <c r="C581" s="142"/>
      <c r="E581" s="142"/>
      <c r="G581" s="142"/>
    </row>
    <row r="582" spans="2:7" ht="15.75">
      <c r="B582" s="142"/>
      <c r="C582" s="142"/>
      <c r="E582" s="142"/>
      <c r="G582" s="142"/>
    </row>
    <row r="583" spans="2:7" ht="15.75">
      <c r="B583" s="142"/>
      <c r="C583" s="142"/>
      <c r="E583" s="142"/>
      <c r="G583" s="142"/>
    </row>
    <row r="584" spans="2:7" ht="15.75">
      <c r="B584" s="142"/>
      <c r="C584" s="142"/>
      <c r="E584" s="142"/>
      <c r="G584" s="142"/>
    </row>
    <row r="585" spans="2:7" ht="15.75">
      <c r="B585" s="142"/>
      <c r="C585" s="142"/>
      <c r="E585" s="142"/>
      <c r="G585" s="142"/>
    </row>
    <row r="586" spans="2:7" ht="15.75">
      <c r="B586" s="142"/>
      <c r="C586" s="142"/>
      <c r="E586" s="142"/>
      <c r="F586" s="142"/>
      <c r="G586" s="142"/>
    </row>
    <row r="587" spans="2:7" ht="15.75">
      <c r="B587" s="142"/>
      <c r="C587" s="142"/>
      <c r="E587" s="142"/>
      <c r="F587" s="142"/>
      <c r="G587" s="142"/>
    </row>
    <row r="588" spans="2:7" ht="15.75">
      <c r="B588" s="142"/>
      <c r="C588" s="142"/>
      <c r="E588" s="142"/>
      <c r="F588" s="142"/>
      <c r="G588" s="142"/>
    </row>
    <row r="589" spans="2:7" ht="15.75">
      <c r="B589" s="142"/>
      <c r="C589" s="142"/>
      <c r="E589" s="142"/>
      <c r="F589" s="142"/>
      <c r="G589" s="142"/>
    </row>
    <row r="590" spans="2:7" ht="15.75">
      <c r="B590" s="142"/>
      <c r="C590" s="142"/>
      <c r="E590" s="142"/>
      <c r="F590" s="142"/>
      <c r="G590" s="142"/>
    </row>
    <row r="591" spans="2:7" ht="15.75">
      <c r="B591" s="142"/>
      <c r="C591" s="142"/>
      <c r="E591" s="142"/>
      <c r="F591" s="142"/>
      <c r="G591" s="142"/>
    </row>
    <row r="592" spans="2:7" ht="15.75">
      <c r="B592" s="142"/>
      <c r="C592" s="77" t="s">
        <v>166</v>
      </c>
      <c r="D592" s="78"/>
      <c r="E592" s="79"/>
      <c r="F592" s="79"/>
      <c r="G592" s="76"/>
    </row>
    <row r="593" spans="2:7" ht="15.75">
      <c r="B593" s="142"/>
      <c r="C593" s="76"/>
      <c r="D593" s="76"/>
      <c r="E593" s="80" t="s">
        <v>173</v>
      </c>
      <c r="F593" s="81">
        <v>1</v>
      </c>
      <c r="G593" s="76"/>
    </row>
    <row r="594" spans="2:7" ht="15.75">
      <c r="B594" s="142"/>
      <c r="C594" s="76"/>
      <c r="D594" s="76"/>
      <c r="E594" s="76"/>
      <c r="F594" s="76"/>
      <c r="G594" s="76"/>
    </row>
    <row r="595" spans="2:7" ht="15.75">
      <c r="B595" s="142"/>
      <c r="C595" s="76"/>
      <c r="D595" s="76"/>
      <c r="E595" s="76"/>
      <c r="F595" s="76"/>
      <c r="G595" s="76"/>
    </row>
    <row r="596" spans="2:7" ht="15.75">
      <c r="B596" s="142"/>
      <c r="C596" s="76"/>
      <c r="D596" s="76"/>
      <c r="E596" s="76"/>
      <c r="F596" s="76"/>
      <c r="G596" s="76"/>
    </row>
    <row r="597" spans="2:7" ht="15.75">
      <c r="B597" s="142"/>
      <c r="C597" s="76"/>
      <c r="D597" s="76"/>
      <c r="E597" s="86"/>
      <c r="F597" s="86"/>
      <c r="G597" s="76"/>
    </row>
    <row r="598" spans="2:7" ht="15.75">
      <c r="B598" s="142"/>
      <c r="C598" s="76"/>
      <c r="D598" s="76"/>
      <c r="E598" s="76"/>
      <c r="F598" s="76"/>
      <c r="G598" s="76"/>
    </row>
    <row r="599" spans="2:7" ht="15.75">
      <c r="B599" s="142"/>
      <c r="C599" s="76"/>
      <c r="D599" s="76"/>
      <c r="E599" s="76"/>
      <c r="F599" s="76"/>
      <c r="G599" s="76"/>
    </row>
    <row r="600" spans="2:7" ht="15.75">
      <c r="B600" s="142"/>
      <c r="C600" s="76"/>
      <c r="D600" s="76"/>
      <c r="E600" s="76"/>
      <c r="F600" s="76"/>
      <c r="G600" s="76"/>
    </row>
    <row r="601" spans="2:7" ht="15.75">
      <c r="B601" s="142"/>
      <c r="C601" s="76"/>
      <c r="D601" s="76"/>
      <c r="E601" s="76"/>
      <c r="F601" s="76"/>
      <c r="G601" s="76"/>
    </row>
    <row r="602" spans="2:7" ht="15.75">
      <c r="B602" s="142"/>
      <c r="C602" s="76"/>
      <c r="D602" s="76"/>
      <c r="E602" s="76"/>
      <c r="F602" s="76"/>
      <c r="G602" s="76"/>
    </row>
    <row r="603" spans="2:7" ht="15.75">
      <c r="B603" s="142"/>
      <c r="C603" s="76"/>
      <c r="D603" s="76"/>
      <c r="E603" s="76"/>
      <c r="F603" s="76"/>
      <c r="G603" s="76"/>
    </row>
    <row r="604" spans="2:7" ht="15.75">
      <c r="B604" s="142"/>
      <c r="C604" s="76"/>
      <c r="D604" s="76"/>
      <c r="E604" s="86"/>
      <c r="F604" s="86"/>
      <c r="G604" s="76"/>
    </row>
    <row r="605" spans="2:7" ht="15.75">
      <c r="B605" s="142"/>
      <c r="C605" s="76"/>
      <c r="D605" s="76"/>
      <c r="E605" s="76"/>
      <c r="F605" s="76"/>
      <c r="G605" s="76"/>
    </row>
    <row r="606" spans="2:7" ht="15.75">
      <c r="B606" s="142"/>
      <c r="C606" s="76"/>
      <c r="D606" s="76"/>
      <c r="E606" s="76"/>
      <c r="F606" s="76"/>
      <c r="G606" s="76"/>
    </row>
    <row r="607" spans="2:7" ht="15.75">
      <c r="B607" s="142"/>
      <c r="C607" s="76"/>
      <c r="D607" s="76"/>
      <c r="E607" s="76"/>
      <c r="F607" s="76"/>
      <c r="G607" s="76"/>
    </row>
    <row r="608" spans="2:7" ht="15.75">
      <c r="B608" s="142"/>
      <c r="C608" s="76"/>
      <c r="D608" s="76"/>
      <c r="E608" s="76"/>
      <c r="F608" s="76"/>
      <c r="G608" s="76"/>
    </row>
    <row r="609" spans="2:7" ht="15.75">
      <c r="B609" s="142"/>
      <c r="C609" s="76"/>
      <c r="D609" s="76"/>
      <c r="E609" s="76"/>
      <c r="F609" s="76"/>
      <c r="G609" s="76"/>
    </row>
    <row r="610" spans="2:7" ht="15.75">
      <c r="B610" s="142"/>
      <c r="C610" s="76"/>
      <c r="D610" s="76"/>
      <c r="E610" s="76"/>
      <c r="F610" s="76"/>
      <c r="G610" s="76"/>
    </row>
    <row r="611" spans="2:7" ht="15.75">
      <c r="B611" s="142"/>
      <c r="C611" s="76"/>
      <c r="D611" s="76"/>
      <c r="E611" s="86"/>
      <c r="F611" s="86"/>
      <c r="G611" s="76"/>
    </row>
    <row r="612" spans="2:7" ht="15.75">
      <c r="B612" s="142"/>
      <c r="C612" s="76"/>
      <c r="D612" s="76"/>
      <c r="E612" s="83"/>
      <c r="F612" s="76"/>
      <c r="G612" s="76"/>
    </row>
    <row r="613" spans="2:7" ht="15.75">
      <c r="B613" s="142"/>
      <c r="C613" s="77" t="s">
        <v>174</v>
      </c>
      <c r="D613" s="78"/>
      <c r="E613" s="79"/>
      <c r="F613" s="79"/>
      <c r="G613" s="76"/>
    </row>
    <row r="614" spans="2:7" ht="15.75">
      <c r="B614" s="142"/>
      <c r="C614" s="84"/>
      <c r="D614" s="84"/>
      <c r="E614" s="80" t="s">
        <v>175</v>
      </c>
      <c r="F614" s="81">
        <v>0.5</v>
      </c>
      <c r="G614" s="85"/>
    </row>
    <row r="615" spans="2:7" ht="15.75">
      <c r="B615" s="142"/>
      <c r="C615" s="76"/>
      <c r="D615" s="76"/>
      <c r="E615" s="80" t="s">
        <v>176</v>
      </c>
      <c r="F615" s="81">
        <v>0.5</v>
      </c>
      <c r="G615" s="76"/>
    </row>
    <row r="616" spans="2:7" ht="15.75">
      <c r="B616" s="142"/>
      <c r="C616" s="76"/>
      <c r="D616" s="76"/>
      <c r="E616" s="80" t="s">
        <v>177</v>
      </c>
      <c r="F616" s="81">
        <v>0.5</v>
      </c>
      <c r="G616" s="76"/>
    </row>
    <row r="617" spans="2:7" ht="15.75">
      <c r="B617" s="142"/>
      <c r="C617" s="76"/>
      <c r="D617" s="76"/>
      <c r="E617" s="80" t="s">
        <v>178</v>
      </c>
      <c r="F617" s="81">
        <v>0.5</v>
      </c>
      <c r="G617" s="76"/>
    </row>
    <row r="618" spans="2:7" ht="15.75">
      <c r="B618" s="142"/>
      <c r="C618" s="76"/>
      <c r="D618" s="76"/>
      <c r="E618" s="80" t="s">
        <v>179</v>
      </c>
      <c r="F618" s="81">
        <v>0.5</v>
      </c>
      <c r="G618" s="76"/>
    </row>
    <row r="619" spans="2:7" ht="15.75">
      <c r="B619" s="142"/>
      <c r="C619" s="76"/>
      <c r="D619" s="76"/>
      <c r="E619" s="80" t="s">
        <v>180</v>
      </c>
      <c r="F619" s="81">
        <v>0.5</v>
      </c>
      <c r="G619" s="76"/>
    </row>
    <row r="620" spans="2:7" ht="15.75">
      <c r="B620" s="142"/>
      <c r="C620" s="76"/>
      <c r="D620" s="76"/>
      <c r="E620" s="76"/>
      <c r="F620" s="76"/>
      <c r="G620" s="76"/>
    </row>
    <row r="621" spans="2:7" ht="15.75">
      <c r="B621" s="142"/>
      <c r="C621" s="76"/>
      <c r="D621" s="76"/>
      <c r="E621" s="76"/>
      <c r="F621" s="76"/>
      <c r="G621" s="76"/>
    </row>
    <row r="622" spans="2:7" ht="15.75">
      <c r="B622" s="142"/>
      <c r="C622" s="76"/>
      <c r="D622" s="76"/>
      <c r="E622" s="76"/>
      <c r="F622" s="76"/>
      <c r="G622" s="76"/>
    </row>
    <row r="623" spans="2:7" ht="15.75">
      <c r="B623" s="142"/>
      <c r="C623" s="76"/>
      <c r="D623" s="76"/>
      <c r="E623" s="76"/>
      <c r="F623" s="76"/>
      <c r="G623" s="76"/>
    </row>
    <row r="624" spans="2:7" ht="15.75">
      <c r="B624" s="142"/>
      <c r="C624" s="76"/>
      <c r="D624" s="76"/>
      <c r="E624" s="76"/>
      <c r="F624" s="76"/>
      <c r="G624" s="76"/>
    </row>
    <row r="625" spans="2:7" ht="15.75">
      <c r="B625" s="142"/>
      <c r="C625" s="76"/>
      <c r="D625" s="76"/>
      <c r="E625" s="76"/>
      <c r="F625" s="76"/>
      <c r="G625" s="76"/>
    </row>
    <row r="626" spans="2:7" ht="15.75">
      <c r="B626" s="142"/>
      <c r="C626" s="76"/>
      <c r="D626" s="76"/>
      <c r="E626" s="76"/>
      <c r="F626" s="76"/>
      <c r="G626" s="76"/>
    </row>
    <row r="627" spans="2:7" ht="15.75">
      <c r="B627" s="142"/>
      <c r="C627" s="76"/>
      <c r="D627" s="76"/>
      <c r="E627" s="76"/>
      <c r="F627" s="76"/>
      <c r="G627" s="76"/>
    </row>
    <row r="628" spans="2:7" ht="15.75">
      <c r="B628" s="142"/>
      <c r="C628" s="76"/>
      <c r="D628" s="76"/>
      <c r="E628" s="76"/>
      <c r="F628" s="76"/>
      <c r="G628" s="76"/>
    </row>
    <row r="629" spans="2:7" ht="15.75">
      <c r="B629" s="142"/>
      <c r="C629" s="76"/>
      <c r="D629" s="76"/>
      <c r="E629" s="76"/>
      <c r="F629" s="76"/>
      <c r="G629" s="76"/>
    </row>
    <row r="630" spans="2:7" ht="15.75">
      <c r="B630" s="142"/>
      <c r="C630" s="76"/>
      <c r="D630" s="76"/>
      <c r="E630" s="76"/>
      <c r="F630" s="76"/>
      <c r="G630" s="76"/>
    </row>
    <row r="631" spans="2:7" ht="15.75">
      <c r="B631" s="142"/>
      <c r="C631" s="76"/>
      <c r="D631" s="76"/>
      <c r="E631" s="76"/>
      <c r="F631" s="76"/>
      <c r="G631" s="76"/>
    </row>
    <row r="632" spans="2:7" ht="15.75">
      <c r="B632" s="142"/>
      <c r="C632" s="76"/>
      <c r="D632" s="76"/>
      <c r="E632" s="76"/>
      <c r="F632" s="76"/>
      <c r="G632" s="76"/>
    </row>
    <row r="633" spans="2:7" ht="15.75">
      <c r="B633" s="142"/>
      <c r="C633" s="76"/>
      <c r="D633" s="76"/>
      <c r="E633" s="76"/>
      <c r="F633" s="76"/>
      <c r="G633" s="76"/>
    </row>
    <row r="634" spans="2:7" ht="15.75">
      <c r="B634" s="142"/>
      <c r="C634" s="76"/>
      <c r="D634" s="76"/>
      <c r="E634" s="76"/>
      <c r="F634" s="76"/>
      <c r="G634" s="76"/>
    </row>
    <row r="635" spans="2:7" ht="15.75">
      <c r="B635" s="142"/>
      <c r="C635" s="76"/>
      <c r="D635" s="76"/>
      <c r="E635" s="76"/>
      <c r="F635" s="76"/>
      <c r="G635" s="76"/>
    </row>
    <row r="636" spans="2:7" ht="15.75">
      <c r="B636" s="142"/>
      <c r="C636" s="76"/>
      <c r="D636" s="76"/>
      <c r="E636" s="76"/>
      <c r="F636" s="76"/>
      <c r="G636" s="76"/>
    </row>
    <row r="637" spans="2:7" ht="15.75">
      <c r="B637" s="142"/>
      <c r="C637" s="76"/>
      <c r="D637" s="76"/>
      <c r="E637" s="76"/>
      <c r="F637" s="76"/>
      <c r="G637" s="76"/>
    </row>
    <row r="638" spans="2:7" ht="15.75">
      <c r="B638" s="142"/>
      <c r="C638" s="76"/>
      <c r="D638" s="76"/>
      <c r="E638" s="76"/>
      <c r="F638" s="76"/>
      <c r="G638" s="76"/>
    </row>
    <row r="639" spans="2:7" ht="15.75">
      <c r="B639" s="142"/>
      <c r="C639" s="76"/>
      <c r="D639" s="76"/>
      <c r="E639" s="76"/>
      <c r="F639" s="76"/>
      <c r="G639" s="76"/>
    </row>
    <row r="640" spans="2:7" ht="15.75">
      <c r="B640" s="142"/>
      <c r="C640" s="76"/>
      <c r="D640" s="76"/>
      <c r="E640" s="76"/>
      <c r="F640" s="76"/>
      <c r="G640" s="76"/>
    </row>
    <row r="641" spans="2:7" ht="15.75">
      <c r="B641" s="142"/>
      <c r="C641" s="76"/>
      <c r="D641" s="76"/>
      <c r="E641" s="76"/>
      <c r="F641" s="76"/>
      <c r="G641" s="76"/>
    </row>
    <row r="642" spans="2:7" ht="15.75">
      <c r="B642" s="142"/>
      <c r="C642" s="76"/>
      <c r="D642" s="76"/>
      <c r="E642" s="76"/>
      <c r="F642" s="76"/>
      <c r="G642" s="76"/>
    </row>
    <row r="643" spans="2:7" ht="15.75">
      <c r="B643" s="142"/>
      <c r="C643" s="76"/>
      <c r="D643" s="76"/>
      <c r="E643" s="76"/>
      <c r="F643" s="76"/>
      <c r="G643" s="76"/>
    </row>
    <row r="644" spans="2:7" ht="15.75">
      <c r="B644" s="142"/>
      <c r="C644" s="77" t="s">
        <v>181</v>
      </c>
      <c r="D644" s="78"/>
      <c r="E644" s="79"/>
      <c r="F644" s="79"/>
      <c r="G644" s="76"/>
    </row>
    <row r="645" spans="2:7" ht="15.75">
      <c r="B645" s="142"/>
      <c r="C645" s="76"/>
      <c r="D645" s="76"/>
      <c r="E645" s="80" t="s">
        <v>182</v>
      </c>
      <c r="F645" s="81">
        <v>1</v>
      </c>
      <c r="G645" s="76"/>
    </row>
    <row r="646" spans="2:7" ht="15.75">
      <c r="B646" s="142"/>
      <c r="C646" s="76"/>
      <c r="D646" s="76"/>
      <c r="E646" s="97"/>
      <c r="F646" s="98"/>
      <c r="G646" s="76"/>
    </row>
    <row r="647" spans="2:7" ht="15.75">
      <c r="B647" s="142"/>
      <c r="C647" s="76"/>
      <c r="D647" s="76"/>
      <c r="E647" s="87"/>
      <c r="F647" s="88"/>
      <c r="G647" s="76"/>
    </row>
    <row r="648" spans="2:7" ht="15.75">
      <c r="B648" s="142"/>
      <c r="C648" s="76"/>
      <c r="D648" s="76"/>
      <c r="E648" s="87"/>
      <c r="F648" s="88"/>
      <c r="G648" s="76"/>
    </row>
    <row r="649" spans="2:7" ht="15.75">
      <c r="B649" s="142"/>
      <c r="C649" s="76"/>
      <c r="D649" s="76"/>
      <c r="E649" s="87"/>
      <c r="F649" s="88"/>
      <c r="G649" s="76"/>
    </row>
    <row r="650" spans="2:7" ht="15.75">
      <c r="B650" s="142"/>
      <c r="C650" s="76"/>
      <c r="D650" s="76"/>
      <c r="E650" s="87"/>
      <c r="F650" s="88"/>
      <c r="G650" s="76"/>
    </row>
    <row r="651" spans="2:7" ht="15.75">
      <c r="B651" s="142"/>
      <c r="C651" s="76"/>
      <c r="D651" s="76"/>
      <c r="E651" s="87"/>
      <c r="F651" s="88"/>
      <c r="G651" s="76"/>
    </row>
    <row r="652" spans="2:7" ht="15.75">
      <c r="B652" s="142"/>
      <c r="C652" s="76"/>
      <c r="D652" s="76"/>
      <c r="E652" s="87"/>
      <c r="F652" s="88"/>
      <c r="G652" s="76"/>
    </row>
    <row r="653" spans="2:7" ht="15.75">
      <c r="B653" s="142"/>
      <c r="C653" s="76"/>
      <c r="D653" s="76"/>
      <c r="E653" s="87"/>
      <c r="F653" s="88"/>
      <c r="G653" s="76"/>
    </row>
    <row r="654" spans="2:7" ht="15.75">
      <c r="B654" s="142"/>
      <c r="C654" s="76"/>
      <c r="D654" s="76"/>
      <c r="E654" s="87"/>
      <c r="F654" s="88"/>
      <c r="G654" s="76"/>
    </row>
    <row r="655" spans="2:7" ht="15.75">
      <c r="B655" s="142"/>
      <c r="C655" s="76"/>
      <c r="D655" s="76"/>
      <c r="E655" s="87"/>
      <c r="F655" s="88"/>
      <c r="G655" s="76"/>
    </row>
    <row r="656" spans="2:7" ht="15.75">
      <c r="B656" s="142"/>
      <c r="C656" s="76"/>
      <c r="D656" s="76"/>
      <c r="E656" s="87"/>
      <c r="F656" s="88"/>
      <c r="G656" s="76"/>
    </row>
    <row r="657" spans="2:7" ht="15.75">
      <c r="B657" s="142"/>
      <c r="C657" s="76"/>
      <c r="D657" s="76"/>
      <c r="E657" s="76"/>
      <c r="F657" s="88"/>
      <c r="G657" s="76"/>
    </row>
    <row r="658" spans="2:7" ht="15.75">
      <c r="B658" s="142"/>
      <c r="C658" s="76"/>
      <c r="D658" s="76"/>
      <c r="E658" s="87"/>
      <c r="F658" s="88"/>
      <c r="G658" s="76"/>
    </row>
    <row r="659" spans="2:7" ht="15.75">
      <c r="B659" s="142"/>
      <c r="C659" s="76"/>
      <c r="D659" s="76"/>
      <c r="E659" s="87"/>
      <c r="F659" s="88"/>
      <c r="G659" s="76"/>
    </row>
    <row r="660" spans="2:7" ht="15.75">
      <c r="B660" s="142"/>
      <c r="C660" s="76"/>
      <c r="D660" s="76"/>
      <c r="E660" s="82"/>
      <c r="F660" s="76"/>
      <c r="G660" s="76"/>
    </row>
    <row r="661" spans="2:7" ht="15.75">
      <c r="B661" s="142"/>
      <c r="C661" s="76"/>
      <c r="D661" s="76"/>
      <c r="E661" s="83"/>
      <c r="F661" s="76"/>
      <c r="G661" s="76"/>
    </row>
    <row r="662" spans="2:7" ht="15.75">
      <c r="B662" s="142"/>
      <c r="C662" s="77" t="s">
        <v>171</v>
      </c>
      <c r="D662" s="78"/>
      <c r="E662" s="79"/>
      <c r="F662" s="79"/>
      <c r="G662" s="76"/>
    </row>
    <row r="663" spans="2:7" ht="15.75">
      <c r="B663" s="142"/>
      <c r="C663" s="76"/>
      <c r="D663" s="76"/>
      <c r="E663" s="202" t="s">
        <v>182</v>
      </c>
      <c r="F663" s="99">
        <v>1</v>
      </c>
      <c r="G663" s="76"/>
    </row>
    <row r="664" spans="2:7" ht="15.75">
      <c r="B664" s="142"/>
      <c r="C664" s="76"/>
      <c r="D664" s="75"/>
      <c r="E664" s="89"/>
      <c r="F664" s="76"/>
      <c r="G664" s="76"/>
    </row>
    <row r="665" spans="2:7" ht="15.75">
      <c r="B665" s="142"/>
      <c r="C665" s="76"/>
      <c r="D665" s="76"/>
      <c r="E665" s="89"/>
      <c r="F665" s="76"/>
      <c r="G665" s="76"/>
    </row>
    <row r="666" spans="2:7" ht="15.75">
      <c r="B666" s="142"/>
      <c r="C666" s="76"/>
      <c r="D666" s="76"/>
      <c r="E666" s="89"/>
      <c r="F666" s="76"/>
      <c r="G666" s="76"/>
    </row>
    <row r="667" spans="2:7" ht="15.75">
      <c r="B667" s="142"/>
      <c r="C667" s="76"/>
      <c r="D667" s="76"/>
      <c r="E667" s="89"/>
      <c r="F667" s="76"/>
      <c r="G667" s="76"/>
    </row>
    <row r="668" spans="2:7" ht="15.75">
      <c r="B668" s="142"/>
      <c r="C668" s="76"/>
      <c r="D668" s="76"/>
      <c r="E668" s="89"/>
      <c r="F668" s="76"/>
      <c r="G668" s="76"/>
    </row>
    <row r="669" spans="2:7" ht="15.75">
      <c r="B669" s="142"/>
      <c r="C669" s="76"/>
      <c r="D669" s="76"/>
      <c r="E669" s="89"/>
      <c r="F669" s="76"/>
      <c r="G669" s="76"/>
    </row>
    <row r="670" spans="2:7" ht="15.75">
      <c r="B670" s="142"/>
      <c r="C670" s="76"/>
      <c r="D670" s="76"/>
      <c r="E670" s="89"/>
      <c r="F670" s="76"/>
      <c r="G670" s="76"/>
    </row>
    <row r="671" spans="2:7" ht="15.75">
      <c r="B671" s="142"/>
      <c r="C671" s="76"/>
      <c r="D671" s="76"/>
      <c r="E671" s="89"/>
      <c r="F671" s="76"/>
      <c r="G671" s="76"/>
    </row>
    <row r="672" spans="2:7" ht="15.75">
      <c r="B672" s="142"/>
      <c r="C672" s="76"/>
      <c r="D672" s="76"/>
      <c r="E672" s="89"/>
      <c r="F672" s="76"/>
      <c r="G672" s="76"/>
    </row>
    <row r="673" spans="2:7" ht="15.75">
      <c r="B673" s="142"/>
      <c r="C673" s="76"/>
      <c r="D673" s="76"/>
      <c r="E673" s="89"/>
      <c r="F673" s="76"/>
      <c r="G673" s="76"/>
    </row>
    <row r="674" spans="2:7" ht="15.75">
      <c r="B674" s="142"/>
      <c r="C674" s="76"/>
      <c r="D674" s="76"/>
      <c r="E674" s="89"/>
      <c r="F674" s="76"/>
      <c r="G674" s="76"/>
    </row>
    <row r="675" spans="2:7" ht="15.75">
      <c r="B675" s="142"/>
      <c r="C675" s="76"/>
      <c r="D675" s="76"/>
      <c r="E675" s="89"/>
      <c r="F675" s="76"/>
      <c r="G675" s="76"/>
    </row>
    <row r="676" spans="2:7" ht="15.75">
      <c r="B676" s="142"/>
      <c r="C676" s="76"/>
      <c r="D676" s="76"/>
      <c r="E676" s="89"/>
      <c r="F676" s="76"/>
      <c r="G676" s="76"/>
    </row>
    <row r="677" spans="2:7" ht="15.75">
      <c r="B677" s="142"/>
      <c r="C677" s="76"/>
      <c r="D677" s="76"/>
      <c r="E677" s="89"/>
      <c r="F677" s="76"/>
      <c r="G677" s="76"/>
    </row>
    <row r="678" spans="2:7" ht="15.75">
      <c r="B678" s="142"/>
      <c r="C678" s="76"/>
      <c r="D678" s="76"/>
      <c r="E678" s="89"/>
      <c r="F678" s="76"/>
      <c r="G678" s="76"/>
    </row>
    <row r="679" spans="2:7" ht="15.75">
      <c r="B679" s="142"/>
      <c r="C679" s="76"/>
      <c r="D679" s="76"/>
      <c r="E679" s="89"/>
      <c r="F679" s="76"/>
      <c r="G679" s="76"/>
    </row>
    <row r="680" spans="2:7" ht="15.75">
      <c r="B680" s="142"/>
      <c r="C680" s="76"/>
      <c r="D680" s="76"/>
      <c r="E680" s="89"/>
      <c r="F680" s="76"/>
      <c r="G680" s="76"/>
    </row>
    <row r="681" spans="2:7" ht="15.75">
      <c r="B681" s="142"/>
      <c r="C681" s="76"/>
      <c r="D681" s="76"/>
      <c r="E681" s="89"/>
      <c r="F681" s="76"/>
      <c r="G681" s="76"/>
    </row>
    <row r="682" spans="2:7" ht="15.75">
      <c r="B682" s="142"/>
      <c r="C682" s="76"/>
      <c r="D682" s="76"/>
      <c r="E682" s="89"/>
      <c r="F682" s="76"/>
      <c r="G682" s="76"/>
    </row>
    <row r="683" spans="2:7" ht="15.75">
      <c r="B683" s="204"/>
      <c r="C683" s="77" t="s">
        <v>213</v>
      </c>
      <c r="D683" s="78"/>
      <c r="E683" s="79"/>
      <c r="F683" s="79"/>
      <c r="G683" s="76"/>
    </row>
    <row r="684" spans="2:7" ht="15.75">
      <c r="B684" s="194"/>
      <c r="C684" s="270"/>
      <c r="D684" s="76"/>
      <c r="E684" s="143" t="s">
        <v>103</v>
      </c>
      <c r="F684" s="144"/>
      <c r="G684" s="76"/>
    </row>
    <row r="685" spans="2:7" ht="15.75">
      <c r="B685" s="194"/>
      <c r="C685" s="270"/>
      <c r="D685" s="75"/>
      <c r="E685" s="143" t="s">
        <v>214</v>
      </c>
      <c r="F685" s="144">
        <f>1*3</f>
        <v>3</v>
      </c>
      <c r="G685" s="76"/>
    </row>
    <row r="686" spans="2:7" ht="15.75">
      <c r="B686" s="194"/>
      <c r="C686" s="270"/>
      <c r="D686" s="76"/>
      <c r="E686" s="143" t="s">
        <v>115</v>
      </c>
      <c r="F686" s="144">
        <f>1.5*1</f>
        <v>1.5</v>
      </c>
      <c r="G686" s="76"/>
    </row>
    <row r="687" spans="2:7" ht="15.75">
      <c r="B687" s="194"/>
      <c r="C687" s="270"/>
      <c r="D687" s="76"/>
      <c r="E687" s="89"/>
      <c r="F687" s="76"/>
      <c r="G687" s="76"/>
    </row>
    <row r="688" spans="2:7" ht="15.75">
      <c r="B688" s="194"/>
      <c r="C688" s="270"/>
      <c r="D688" s="76"/>
      <c r="E688" s="89"/>
      <c r="F688" s="76"/>
      <c r="G688" s="76"/>
    </row>
    <row r="689" spans="2:7" ht="15.75">
      <c r="B689" s="194"/>
      <c r="C689" s="270"/>
      <c r="D689" s="76"/>
      <c r="E689" s="89"/>
      <c r="F689" s="76"/>
      <c r="G689" s="76"/>
    </row>
    <row r="690" spans="2:7" ht="15.75">
      <c r="B690" s="194"/>
      <c r="C690" s="270"/>
      <c r="D690" s="76"/>
      <c r="E690" s="89"/>
      <c r="F690" s="76"/>
      <c r="G690" s="76"/>
    </row>
    <row r="691" spans="2:7" ht="15.75">
      <c r="B691" s="194"/>
      <c r="C691" s="270"/>
      <c r="D691" s="76"/>
      <c r="E691" s="89"/>
      <c r="F691" s="76"/>
      <c r="G691" s="76"/>
    </row>
    <row r="692" spans="2:7" ht="15.75">
      <c r="B692" s="194"/>
      <c r="C692" s="270"/>
      <c r="D692" s="76"/>
      <c r="E692" s="89"/>
      <c r="F692" s="76"/>
      <c r="G692" s="76"/>
    </row>
    <row r="693" spans="2:7" ht="15.75">
      <c r="B693" s="194"/>
      <c r="C693" s="270"/>
      <c r="D693" s="76"/>
      <c r="E693" s="89"/>
      <c r="F693" s="76"/>
      <c r="G693" s="76"/>
    </row>
    <row r="694" spans="2:7" ht="15.75">
      <c r="B694" s="194"/>
      <c r="C694" s="270"/>
      <c r="D694" s="76"/>
      <c r="E694" s="89"/>
      <c r="F694" s="76"/>
      <c r="G694" s="76"/>
    </row>
    <row r="695" spans="2:7" ht="15.75">
      <c r="B695" s="194"/>
      <c r="C695" s="270"/>
      <c r="D695" s="76"/>
      <c r="E695" s="89"/>
      <c r="F695" s="76"/>
      <c r="G695" s="76"/>
    </row>
    <row r="696" spans="2:7" ht="15.75">
      <c r="B696" s="194"/>
      <c r="C696" s="270"/>
      <c r="D696" s="76"/>
      <c r="E696" s="89"/>
      <c r="F696" s="76"/>
      <c r="G696" s="76"/>
    </row>
    <row r="697" spans="2:7" ht="15.75">
      <c r="B697" s="194"/>
      <c r="C697" s="270"/>
      <c r="D697" s="76"/>
      <c r="E697" s="89"/>
      <c r="F697" s="76"/>
      <c r="G697" s="76"/>
    </row>
    <row r="698" spans="2:7" ht="15.75">
      <c r="B698" s="194"/>
      <c r="C698" s="270"/>
      <c r="D698" s="76"/>
      <c r="E698" s="89"/>
      <c r="F698" s="76"/>
      <c r="G698" s="76"/>
    </row>
    <row r="699" spans="2:7" ht="15.75">
      <c r="B699" s="194"/>
      <c r="C699" s="270"/>
      <c r="D699" s="76"/>
      <c r="E699" s="89"/>
      <c r="F699" s="76"/>
      <c r="G699" s="76"/>
    </row>
    <row r="700" spans="2:7" ht="15.75">
      <c r="B700" s="194"/>
      <c r="C700" s="270"/>
      <c r="D700" s="76"/>
      <c r="E700" s="89"/>
      <c r="F700" s="76"/>
      <c r="G700" s="76"/>
    </row>
    <row r="701" spans="2:7" ht="15.75">
      <c r="B701" s="194"/>
      <c r="C701" s="270"/>
      <c r="D701" s="76"/>
      <c r="E701" s="89"/>
      <c r="F701" s="76"/>
      <c r="G701" s="76"/>
    </row>
    <row r="702" spans="2:7" ht="15.75">
      <c r="B702" s="194"/>
      <c r="C702" s="270"/>
      <c r="D702" s="76"/>
      <c r="E702" s="89"/>
      <c r="F702" s="76"/>
      <c r="G702" s="76"/>
    </row>
    <row r="703" spans="2:7" ht="15.75">
      <c r="B703" s="194"/>
      <c r="C703" s="270"/>
      <c r="D703" s="76"/>
      <c r="E703" s="89"/>
      <c r="F703" s="76"/>
      <c r="G703" s="76"/>
    </row>
    <row r="704" spans="2:7" ht="15.75">
      <c r="B704" s="194"/>
      <c r="C704" s="270"/>
      <c r="D704" s="76"/>
      <c r="E704" s="89"/>
      <c r="F704" s="76"/>
      <c r="G704" s="76"/>
    </row>
    <row r="705" spans="2:7" ht="15.75">
      <c r="B705" s="194"/>
      <c r="C705" s="270"/>
      <c r="D705" s="76"/>
      <c r="E705" s="89"/>
      <c r="F705" s="76"/>
      <c r="G705" s="76"/>
    </row>
    <row r="706" spans="2:7" ht="15.75">
      <c r="B706" s="194"/>
      <c r="C706" s="270"/>
      <c r="D706" s="76"/>
      <c r="E706" s="89"/>
      <c r="F706" s="76"/>
      <c r="G706" s="76"/>
    </row>
    <row r="707" spans="2:7" ht="15.75">
      <c r="B707" s="183"/>
      <c r="C707" s="271"/>
      <c r="D707" s="203"/>
      <c r="E707" s="90"/>
      <c r="F707" s="203"/>
      <c r="G707" s="203"/>
    </row>
    <row r="708" spans="2:7" ht="15">
      <c r="E708" s="275" t="s">
        <v>216</v>
      </c>
      <c r="F708" s="274">
        <f>SUM(F3:F706)</f>
        <v>71.45</v>
      </c>
    </row>
  </sheetData>
  <mergeCells count="7">
    <mergeCell ref="C525:D525"/>
    <mergeCell ref="C571:D571"/>
    <mergeCell ref="C330:D330"/>
    <mergeCell ref="C364:D364"/>
    <mergeCell ref="C428:D428"/>
    <mergeCell ref="C492:D492"/>
    <mergeCell ref="C493:D493"/>
  </mergeCells>
  <phoneticPr fontId="6"/>
  <conditionalFormatting sqref="B1:D1">
    <cfRule type="expression" dxfId="5" priority="4">
      <formula>$E1&lt;&gt;""</formula>
    </cfRule>
  </conditionalFormatting>
  <conditionalFormatting sqref="C118:D118">
    <cfRule type="expression" dxfId="2" priority="1">
      <formula>$E118&lt;&gt;""</formula>
    </cfRule>
  </conditionalFormatting>
  <pageMargins left="0.39583333333333331" right="0.25" top="0.75" bottom="0.75" header="0.3" footer="0.3"/>
  <pageSetup paperSize="9" scale="80" orientation="landscape" r:id="rId1"/>
  <rowBreaks count="2" manualBreakCount="2">
    <brk id="445" max="6" man="1"/>
    <brk id="507" max="142" man="1"/>
  </rowBreaks>
  <colBreaks count="1" manualBreakCount="1">
    <brk id="7" max="33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CBE4-371E-44A6-9165-09BC8C0B3009}">
  <dimension ref="A1:W117"/>
  <sheetViews>
    <sheetView showGridLines="0" topLeftCell="A54" zoomScale="55" zoomScaleNormal="55" workbookViewId="0">
      <selection activeCell="E72" sqref="E72"/>
    </sheetView>
  </sheetViews>
  <sheetFormatPr defaultColWidth="8.75" defaultRowHeight="12"/>
  <cols>
    <col min="1" max="1" width="9.125" style="209" customWidth="1"/>
    <col min="2" max="2" width="13.75" style="209" customWidth="1"/>
    <col min="3" max="3" width="47.5" style="209" customWidth="1"/>
    <col min="4" max="4" width="35.875" style="209" customWidth="1"/>
    <col min="5" max="5" width="12.625" style="209" customWidth="1"/>
    <col min="6" max="6" width="83.625" style="209" customWidth="1"/>
    <col min="7" max="16384" width="8.75" style="209"/>
  </cols>
  <sheetData>
    <row r="1" spans="1:23">
      <c r="A1" s="205" t="s">
        <v>71</v>
      </c>
      <c r="B1" s="205" t="s">
        <v>183</v>
      </c>
      <c r="C1" s="205" t="s">
        <v>184</v>
      </c>
      <c r="D1" s="206" t="s">
        <v>72</v>
      </c>
      <c r="E1" s="206" t="s">
        <v>73</v>
      </c>
      <c r="F1" s="207" t="s">
        <v>185</v>
      </c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</row>
    <row r="2" spans="1:23">
      <c r="A2" s="210" t="s">
        <v>186</v>
      </c>
      <c r="B2" s="211"/>
      <c r="C2" s="212"/>
      <c r="D2" s="213"/>
      <c r="E2" s="213"/>
      <c r="F2" s="214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6"/>
    </row>
    <row r="3" spans="1:23">
      <c r="A3" s="217" t="s">
        <v>187</v>
      </c>
      <c r="B3" s="218" t="s">
        <v>188</v>
      </c>
      <c r="C3" s="219"/>
      <c r="D3" s="220"/>
      <c r="E3" s="221"/>
      <c r="F3" s="214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6"/>
    </row>
    <row r="4" spans="1:23">
      <c r="A4" s="222"/>
      <c r="B4" s="223"/>
      <c r="C4" s="224" t="s">
        <v>189</v>
      </c>
      <c r="D4" s="227" t="s">
        <v>190</v>
      </c>
      <c r="E4" s="228">
        <v>10</v>
      </c>
      <c r="F4" s="214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6"/>
    </row>
    <row r="5" spans="1:23">
      <c r="A5" s="222"/>
      <c r="B5" s="223"/>
      <c r="C5" s="224" t="s">
        <v>191</v>
      </c>
      <c r="D5" s="225"/>
      <c r="E5" s="228">
        <v>4</v>
      </c>
      <c r="F5" s="214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6"/>
    </row>
    <row r="6" spans="1:23">
      <c r="A6" s="222"/>
      <c r="B6" s="223"/>
      <c r="C6" s="224" t="s">
        <v>192</v>
      </c>
      <c r="D6" s="225" t="s">
        <v>193</v>
      </c>
      <c r="E6" s="226">
        <v>7.5</v>
      </c>
      <c r="F6" s="214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6"/>
    </row>
    <row r="7" spans="1:23" ht="36">
      <c r="A7" s="222"/>
      <c r="B7" s="223"/>
      <c r="C7" s="224" t="s">
        <v>194</v>
      </c>
      <c r="D7" s="229" t="s">
        <v>195</v>
      </c>
      <c r="E7" s="226">
        <f>0.5*11</f>
        <v>5.5</v>
      </c>
      <c r="F7" s="214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</row>
    <row r="8" spans="1:23">
      <c r="A8" s="222"/>
      <c r="B8" s="223"/>
      <c r="C8" s="225"/>
      <c r="D8" s="225"/>
      <c r="F8" s="214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6"/>
    </row>
    <row r="9" spans="1:23">
      <c r="A9" s="222"/>
      <c r="B9" s="223"/>
      <c r="C9" s="257"/>
      <c r="D9" s="267"/>
      <c r="E9" s="258"/>
      <c r="F9" s="214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6"/>
    </row>
    <row r="10" spans="1:23" ht="42" customHeight="1">
      <c r="A10" s="222"/>
      <c r="B10" s="223"/>
      <c r="C10" s="223"/>
      <c r="D10" s="260"/>
      <c r="E10" s="266"/>
      <c r="F10" s="214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6"/>
    </row>
    <row r="11" spans="1:23" ht="409.5" customHeight="1">
      <c r="A11" s="222"/>
      <c r="B11" s="223"/>
      <c r="C11" s="223"/>
      <c r="D11" s="264"/>
      <c r="E11" s="266"/>
      <c r="F11" s="214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6"/>
    </row>
    <row r="12" spans="1:23" ht="409.5" customHeight="1">
      <c r="A12" s="222"/>
      <c r="B12" s="223"/>
      <c r="C12" s="223"/>
      <c r="E12" s="266"/>
      <c r="F12" s="214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6"/>
    </row>
    <row r="13" spans="1:23" ht="340.5" customHeight="1">
      <c r="A13" s="231"/>
      <c r="B13" s="223"/>
      <c r="C13" s="243"/>
      <c r="D13" s="232"/>
      <c r="E13" s="265"/>
      <c r="F13" s="233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>
      <c r="A14" s="217" t="s">
        <v>187</v>
      </c>
      <c r="B14" s="218" t="s">
        <v>188</v>
      </c>
      <c r="C14" s="219"/>
      <c r="D14" s="220"/>
      <c r="E14" s="221"/>
      <c r="F14" s="236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8"/>
    </row>
    <row r="15" spans="1:23" ht="60">
      <c r="A15" s="222"/>
      <c r="B15" s="223"/>
      <c r="C15" s="224" t="s">
        <v>192</v>
      </c>
      <c r="D15" s="242" t="s">
        <v>198</v>
      </c>
      <c r="E15" s="226">
        <v>16</v>
      </c>
      <c r="F15" s="239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1"/>
    </row>
    <row r="16" spans="1:23">
      <c r="A16" s="222"/>
      <c r="B16" s="223"/>
      <c r="C16" s="260"/>
      <c r="D16" s="223" t="s">
        <v>199</v>
      </c>
      <c r="E16" s="223">
        <v>4</v>
      </c>
      <c r="F16" s="239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1"/>
    </row>
    <row r="17" spans="1:23">
      <c r="A17" s="222"/>
      <c r="B17" s="223"/>
      <c r="C17" s="223"/>
      <c r="D17" s="223"/>
      <c r="E17" s="223"/>
      <c r="F17" s="239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1"/>
    </row>
    <row r="18" spans="1:23" ht="79.5" customHeight="1">
      <c r="A18" s="222"/>
      <c r="B18" s="223"/>
      <c r="C18" s="223"/>
      <c r="D18" s="223"/>
      <c r="E18" s="223"/>
      <c r="F18" s="239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1"/>
    </row>
    <row r="19" spans="1:23">
      <c r="A19" s="222"/>
      <c r="B19" s="223"/>
      <c r="C19" s="223"/>
      <c r="D19" s="223"/>
      <c r="E19" s="223"/>
      <c r="F19" s="239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1"/>
    </row>
    <row r="20" spans="1:23">
      <c r="A20" s="222"/>
      <c r="B20" s="223"/>
      <c r="C20" s="260"/>
      <c r="D20" s="260"/>
      <c r="E20" s="260"/>
      <c r="F20" s="239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1"/>
    </row>
    <row r="21" spans="1:23">
      <c r="A21" s="222"/>
      <c r="B21" s="223"/>
      <c r="C21" s="223"/>
      <c r="D21" s="223"/>
      <c r="E21" s="223"/>
      <c r="F21" s="239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1"/>
    </row>
    <row r="22" spans="1:23">
      <c r="A22" s="222"/>
      <c r="B22" s="223"/>
      <c r="C22" s="223"/>
      <c r="D22" s="223"/>
      <c r="E22" s="223"/>
      <c r="F22" s="239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1"/>
    </row>
    <row r="23" spans="1:23" ht="409.5" customHeight="1">
      <c r="A23" s="231"/>
      <c r="B23" s="223"/>
      <c r="C23" s="223"/>
      <c r="D23" s="265"/>
      <c r="F23" s="246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8"/>
    </row>
    <row r="24" spans="1:23">
      <c r="A24" s="217" t="s">
        <v>187</v>
      </c>
      <c r="B24" s="218" t="s">
        <v>188</v>
      </c>
      <c r="C24" s="219"/>
      <c r="D24" s="220"/>
      <c r="E24" s="221"/>
      <c r="F24" s="236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8"/>
    </row>
    <row r="25" spans="1:23" ht="84">
      <c r="A25" s="222"/>
      <c r="B25" s="223"/>
      <c r="C25" s="224" t="s">
        <v>192</v>
      </c>
      <c r="D25" s="242" t="s">
        <v>200</v>
      </c>
      <c r="E25" s="226">
        <v>16</v>
      </c>
      <c r="F25" s="239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1"/>
    </row>
    <row r="26" spans="1:23">
      <c r="A26" s="222"/>
      <c r="B26" s="223"/>
      <c r="C26" s="223"/>
      <c r="D26" s="223"/>
      <c r="E26" s="223"/>
      <c r="F26" s="239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1"/>
    </row>
    <row r="27" spans="1:23">
      <c r="A27" s="222"/>
      <c r="B27" s="223"/>
      <c r="C27" s="223"/>
      <c r="D27" s="223"/>
      <c r="E27" s="223"/>
      <c r="F27" s="239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1"/>
    </row>
    <row r="28" spans="1:23" ht="108" customHeight="1">
      <c r="A28" s="222"/>
      <c r="B28" s="223"/>
      <c r="C28" s="223"/>
      <c r="D28" s="223"/>
      <c r="E28" s="223"/>
      <c r="F28" s="239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1"/>
    </row>
    <row r="29" spans="1:23">
      <c r="A29" s="222"/>
      <c r="B29" s="223"/>
      <c r="C29" s="260"/>
      <c r="D29" s="260"/>
      <c r="E29" s="260"/>
      <c r="F29" s="239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1"/>
    </row>
    <row r="30" spans="1:23">
      <c r="A30" s="222"/>
      <c r="B30" s="223"/>
      <c r="C30" s="223"/>
      <c r="D30" s="223"/>
      <c r="E30" s="223"/>
      <c r="F30" s="239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1"/>
    </row>
    <row r="31" spans="1:23">
      <c r="A31" s="222"/>
      <c r="B31" s="223"/>
      <c r="C31" s="223"/>
      <c r="D31" s="223"/>
      <c r="E31" s="223"/>
      <c r="F31" s="239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1"/>
    </row>
    <row r="32" spans="1:23">
      <c r="A32" s="222"/>
      <c r="B32" s="223"/>
      <c r="C32" s="223"/>
      <c r="D32" s="223"/>
      <c r="E32" s="223"/>
      <c r="F32" s="239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1"/>
    </row>
    <row r="33" spans="1:23" ht="146.25" customHeight="1">
      <c r="A33" s="231"/>
      <c r="B33" s="223"/>
      <c r="C33" s="260"/>
      <c r="D33" s="260"/>
      <c r="E33" s="260"/>
      <c r="F33" s="246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8"/>
    </row>
    <row r="34" spans="1:23">
      <c r="A34" s="217"/>
      <c r="B34" s="218" t="s">
        <v>207</v>
      </c>
      <c r="C34" s="219"/>
      <c r="D34" s="220"/>
      <c r="E34" s="221"/>
      <c r="F34" s="236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8"/>
    </row>
    <row r="35" spans="1:23">
      <c r="A35" s="222"/>
      <c r="B35" s="252" t="s">
        <v>208</v>
      </c>
      <c r="C35" s="253"/>
      <c r="D35" s="254"/>
      <c r="E35" s="255"/>
      <c r="F35" s="239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41"/>
    </row>
    <row r="36" spans="1:23">
      <c r="A36" s="222"/>
      <c r="B36" s="223"/>
      <c r="C36" s="224" t="s">
        <v>189</v>
      </c>
      <c r="D36" s="227" t="s">
        <v>201</v>
      </c>
      <c r="E36" s="226">
        <f>5+1</f>
        <v>6</v>
      </c>
      <c r="F36" s="239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1"/>
    </row>
    <row r="37" spans="1:23">
      <c r="A37" s="222"/>
      <c r="B37" s="223"/>
      <c r="C37" s="224" t="s">
        <v>191</v>
      </c>
      <c r="D37" s="225"/>
      <c r="E37" s="226">
        <v>3</v>
      </c>
      <c r="F37" s="239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1"/>
    </row>
    <row r="38" spans="1:23">
      <c r="A38" s="222"/>
      <c r="B38" s="223"/>
      <c r="C38" s="224" t="s">
        <v>194</v>
      </c>
      <c r="D38" s="249" t="s">
        <v>202</v>
      </c>
      <c r="E38" s="226">
        <f>0.5*1</f>
        <v>0.5</v>
      </c>
      <c r="F38" s="239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1"/>
    </row>
    <row r="39" spans="1:23">
      <c r="A39" s="222"/>
      <c r="B39" s="223"/>
      <c r="C39" s="223"/>
      <c r="D39" s="223"/>
      <c r="E39" s="223"/>
      <c r="F39" s="239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1"/>
    </row>
    <row r="40" spans="1:23">
      <c r="A40" s="222"/>
      <c r="B40" s="223"/>
      <c r="C40" s="223"/>
      <c r="D40" s="223"/>
      <c r="E40" s="223"/>
      <c r="F40" s="239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1"/>
    </row>
    <row r="41" spans="1:23">
      <c r="A41" s="222"/>
      <c r="B41" s="223"/>
      <c r="C41" s="223"/>
      <c r="D41" s="223"/>
      <c r="E41" s="223"/>
      <c r="F41" s="239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1"/>
    </row>
    <row r="42" spans="1:23">
      <c r="A42" s="222"/>
      <c r="B42" s="223"/>
      <c r="C42" s="260"/>
      <c r="D42" s="260"/>
      <c r="E42" s="260"/>
      <c r="F42" s="239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1"/>
    </row>
    <row r="43" spans="1:23">
      <c r="A43" s="222"/>
      <c r="B43" s="223"/>
      <c r="C43" s="260"/>
      <c r="D43" s="260"/>
      <c r="E43" s="260"/>
      <c r="F43" s="239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1"/>
    </row>
    <row r="44" spans="1:23" ht="213.75" customHeight="1">
      <c r="A44" s="231"/>
      <c r="B44" s="223"/>
      <c r="C44" s="243"/>
      <c r="D44" s="243"/>
      <c r="E44" s="243"/>
      <c r="F44" s="246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8"/>
    </row>
    <row r="45" spans="1:23">
      <c r="A45" s="217"/>
      <c r="B45" s="252" t="s">
        <v>209</v>
      </c>
      <c r="C45" s="253"/>
      <c r="D45" s="254"/>
      <c r="E45" s="255"/>
      <c r="F45" s="236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8"/>
    </row>
    <row r="46" spans="1:23" ht="48">
      <c r="A46" s="222"/>
      <c r="B46" s="223"/>
      <c r="C46" s="224" t="s">
        <v>192</v>
      </c>
      <c r="D46" s="80" t="s">
        <v>203</v>
      </c>
      <c r="E46" s="226">
        <v>5</v>
      </c>
      <c r="F46" s="239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1"/>
    </row>
    <row r="47" spans="1:23">
      <c r="A47" s="222"/>
      <c r="B47" s="223"/>
      <c r="C47" s="224" t="s">
        <v>211</v>
      </c>
      <c r="D47" s="227"/>
      <c r="E47" s="226">
        <v>2</v>
      </c>
      <c r="F47" s="239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1"/>
    </row>
    <row r="48" spans="1:23">
      <c r="A48" s="222"/>
      <c r="B48" s="223"/>
      <c r="C48" s="260"/>
      <c r="D48" s="260"/>
      <c r="E48" s="260"/>
      <c r="F48" s="239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1"/>
    </row>
    <row r="49" spans="1:23" ht="76.5" customHeight="1">
      <c r="A49" s="222"/>
      <c r="B49" s="223"/>
      <c r="C49" s="260"/>
      <c r="D49" s="260"/>
      <c r="E49" s="260"/>
      <c r="F49" s="239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1"/>
    </row>
    <row r="50" spans="1:23">
      <c r="A50" s="222"/>
      <c r="B50" s="223"/>
      <c r="C50" s="223"/>
      <c r="D50" s="223"/>
      <c r="E50" s="223"/>
      <c r="F50" s="239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1"/>
    </row>
    <row r="51" spans="1:23">
      <c r="A51" s="222"/>
      <c r="B51" s="223"/>
      <c r="C51" s="223"/>
      <c r="D51" s="223"/>
      <c r="E51" s="223"/>
      <c r="F51" s="239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1"/>
    </row>
    <row r="52" spans="1:23">
      <c r="A52" s="222"/>
      <c r="B52" s="223"/>
      <c r="C52" s="223"/>
      <c r="D52" s="223"/>
      <c r="E52" s="223"/>
      <c r="F52" s="239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1"/>
    </row>
    <row r="53" spans="1:23">
      <c r="A53" s="222"/>
      <c r="B53" s="223"/>
      <c r="C53" s="260"/>
      <c r="D53" s="260"/>
      <c r="E53" s="260"/>
      <c r="F53" s="239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</row>
    <row r="54" spans="1:23" ht="77.25" customHeight="1">
      <c r="A54" s="231"/>
      <c r="B54" s="231"/>
      <c r="C54" s="243"/>
      <c r="D54" s="244"/>
      <c r="E54" s="245"/>
      <c r="F54" s="246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8"/>
    </row>
    <row r="55" spans="1:23" ht="48">
      <c r="A55" s="222"/>
      <c r="B55" s="222"/>
      <c r="C55" s="224" t="s">
        <v>192</v>
      </c>
      <c r="D55" s="189" t="s">
        <v>204</v>
      </c>
      <c r="E55" s="226">
        <v>5</v>
      </c>
      <c r="F55" s="239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1"/>
    </row>
    <row r="56" spans="1:23" ht="24">
      <c r="A56" s="222"/>
      <c r="B56" s="223"/>
      <c r="C56" s="224" t="s">
        <v>197</v>
      </c>
      <c r="D56" s="189" t="s">
        <v>205</v>
      </c>
      <c r="E56" s="226">
        <v>2.5</v>
      </c>
      <c r="F56" s="239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1"/>
    </row>
    <row r="57" spans="1:23">
      <c r="A57" s="222"/>
      <c r="B57" s="223"/>
      <c r="C57" s="224" t="s">
        <v>211</v>
      </c>
      <c r="D57" s="227"/>
      <c r="E57" s="225">
        <v>2</v>
      </c>
      <c r="F57" s="239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1"/>
    </row>
    <row r="58" spans="1:23">
      <c r="A58" s="222"/>
      <c r="B58" s="223"/>
      <c r="C58" s="260"/>
      <c r="D58" s="264"/>
      <c r="E58" s="223"/>
      <c r="F58" s="239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1"/>
    </row>
    <row r="59" spans="1:23">
      <c r="A59" s="222"/>
      <c r="B59" s="223"/>
      <c r="C59" s="223"/>
      <c r="D59" s="250"/>
      <c r="E59" s="260"/>
      <c r="F59" s="239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1"/>
    </row>
    <row r="60" spans="1:23">
      <c r="A60" s="222"/>
      <c r="B60" s="223"/>
      <c r="C60" s="223"/>
      <c r="D60" s="250"/>
      <c r="E60" s="223"/>
      <c r="F60" s="239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1"/>
    </row>
    <row r="61" spans="1:23">
      <c r="A61" s="222"/>
      <c r="B61" s="223"/>
      <c r="C61" s="223"/>
      <c r="D61" s="250"/>
      <c r="E61" s="223"/>
      <c r="F61" s="239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1"/>
    </row>
    <row r="62" spans="1:23">
      <c r="A62" s="222"/>
      <c r="B62" s="223"/>
      <c r="C62" s="260"/>
      <c r="E62" s="223"/>
      <c r="F62" s="239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1"/>
    </row>
    <row r="63" spans="1:23" ht="26.25" customHeight="1">
      <c r="A63" s="231"/>
      <c r="B63" s="231"/>
      <c r="C63" s="243"/>
      <c r="D63" s="259"/>
      <c r="E63" s="245"/>
      <c r="F63" s="246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8"/>
    </row>
    <row r="64" spans="1:23" ht="36">
      <c r="A64" s="222"/>
      <c r="B64" s="222"/>
      <c r="C64" s="224" t="s">
        <v>192</v>
      </c>
      <c r="D64" s="189" t="s">
        <v>206</v>
      </c>
      <c r="E64" s="226">
        <v>4</v>
      </c>
      <c r="F64" s="239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1"/>
    </row>
    <row r="65" spans="1:23">
      <c r="A65" s="222"/>
      <c r="B65" s="222"/>
      <c r="C65" s="224" t="s">
        <v>211</v>
      </c>
      <c r="D65" s="227"/>
      <c r="E65" s="225">
        <v>2</v>
      </c>
      <c r="F65" s="239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1"/>
    </row>
    <row r="66" spans="1:23">
      <c r="A66" s="222"/>
      <c r="B66" s="223"/>
      <c r="C66" s="223"/>
      <c r="D66" s="260"/>
      <c r="E66" s="260"/>
      <c r="F66" s="239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1"/>
    </row>
    <row r="67" spans="1:23">
      <c r="A67" s="222"/>
      <c r="B67" s="223"/>
      <c r="C67" s="260"/>
      <c r="D67" s="260"/>
      <c r="E67" s="264"/>
      <c r="F67" s="239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1"/>
    </row>
    <row r="68" spans="1:23">
      <c r="A68" s="222"/>
      <c r="B68" s="230"/>
      <c r="C68" s="223"/>
      <c r="D68" s="260"/>
      <c r="E68" s="223"/>
      <c r="F68" s="239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1"/>
    </row>
    <row r="69" spans="1:23">
      <c r="A69" s="222"/>
      <c r="B69" s="230"/>
      <c r="C69" s="223"/>
      <c r="D69" s="223"/>
      <c r="E69" s="223"/>
      <c r="F69" s="251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1"/>
    </row>
    <row r="70" spans="1:23">
      <c r="A70" s="222"/>
      <c r="B70" s="230"/>
      <c r="C70" s="223"/>
      <c r="D70" s="223"/>
      <c r="E70" s="223"/>
      <c r="F70" s="251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1"/>
    </row>
    <row r="71" spans="1:23">
      <c r="A71" s="222"/>
      <c r="B71" s="230"/>
      <c r="C71" s="223"/>
      <c r="D71" s="223"/>
      <c r="E71" s="223"/>
      <c r="F71" s="251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1"/>
    </row>
    <row r="72" spans="1:23" ht="78" customHeight="1">
      <c r="A72" s="231"/>
      <c r="B72" s="230"/>
      <c r="C72" s="243"/>
      <c r="D72" s="243"/>
      <c r="E72" s="243"/>
      <c r="F72" s="246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8"/>
    </row>
    <row r="73" spans="1:23">
      <c r="A73" s="217"/>
      <c r="B73" s="252" t="s">
        <v>196</v>
      </c>
      <c r="C73" s="253"/>
      <c r="D73" s="263"/>
      <c r="E73" s="255"/>
      <c r="F73" s="236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8"/>
    </row>
    <row r="74" spans="1:23">
      <c r="A74" s="222"/>
      <c r="B74" s="230"/>
      <c r="C74" s="224" t="s">
        <v>192</v>
      </c>
      <c r="D74" s="225" t="s">
        <v>210</v>
      </c>
      <c r="E74" s="225">
        <v>3</v>
      </c>
      <c r="F74" s="239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1"/>
    </row>
    <row r="75" spans="1:23">
      <c r="A75" s="222"/>
      <c r="B75" s="230"/>
      <c r="C75" s="224"/>
      <c r="D75" s="227"/>
      <c r="E75" s="225"/>
      <c r="F75" s="251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1"/>
    </row>
    <row r="76" spans="1:23">
      <c r="A76" s="222"/>
      <c r="B76" s="230"/>
      <c r="C76" s="257"/>
      <c r="D76" s="260"/>
      <c r="E76" s="260"/>
      <c r="F76" s="251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1"/>
    </row>
    <row r="77" spans="1:23">
      <c r="A77" s="222"/>
      <c r="B77" s="230"/>
      <c r="C77" s="223"/>
      <c r="D77" s="260"/>
      <c r="E77" s="260"/>
      <c r="F77" s="251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1"/>
    </row>
    <row r="78" spans="1:23">
      <c r="A78" s="222"/>
      <c r="B78" s="230"/>
      <c r="C78" s="223"/>
      <c r="D78" s="260"/>
      <c r="E78" s="260"/>
      <c r="F78" s="251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1"/>
    </row>
    <row r="79" spans="1:23">
      <c r="A79" s="222"/>
      <c r="B79" s="230"/>
      <c r="C79" s="223"/>
      <c r="D79" s="260"/>
      <c r="E79" s="260"/>
      <c r="F79" s="251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1"/>
    </row>
    <row r="80" spans="1:23">
      <c r="A80" s="222"/>
      <c r="B80" s="230"/>
      <c r="C80" s="223"/>
      <c r="D80" s="260"/>
      <c r="E80" s="260"/>
      <c r="F80" s="251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1"/>
    </row>
    <row r="81" spans="1:23">
      <c r="A81" s="222"/>
      <c r="B81" s="230"/>
      <c r="C81" s="223"/>
      <c r="D81" s="260"/>
      <c r="E81" s="260"/>
      <c r="F81" s="251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1"/>
    </row>
    <row r="82" spans="1:23">
      <c r="A82" s="222"/>
      <c r="B82" s="230"/>
      <c r="C82" s="223"/>
      <c r="D82" s="87"/>
      <c r="E82" s="260"/>
      <c r="F82" s="251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1"/>
    </row>
    <row r="83" spans="1:23">
      <c r="A83" s="222"/>
      <c r="B83" s="230"/>
      <c r="C83" s="223"/>
      <c r="D83" s="260"/>
      <c r="E83" s="260"/>
      <c r="F83" s="251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1"/>
    </row>
    <row r="84" spans="1:23">
      <c r="A84" s="222"/>
      <c r="B84" s="230"/>
      <c r="C84" s="223"/>
      <c r="D84" s="261"/>
      <c r="E84" s="260"/>
      <c r="F84" s="251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1"/>
    </row>
    <row r="85" spans="1:23">
      <c r="A85" s="222"/>
      <c r="B85" s="230"/>
      <c r="C85" s="223"/>
      <c r="D85" s="261"/>
      <c r="E85" s="260"/>
      <c r="F85" s="251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1"/>
    </row>
    <row r="86" spans="1:23">
      <c r="A86" s="222"/>
      <c r="B86" s="230"/>
      <c r="C86" s="223"/>
      <c r="D86" s="260"/>
      <c r="E86" s="260"/>
      <c r="F86" s="251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1"/>
    </row>
    <row r="87" spans="1:23">
      <c r="A87" s="231"/>
      <c r="B87" s="256"/>
      <c r="C87" s="243"/>
      <c r="D87" s="244"/>
      <c r="E87" s="262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8"/>
    </row>
    <row r="88" spans="1:23">
      <c r="A88" s="217"/>
      <c r="B88" s="230"/>
      <c r="C88" s="224" t="s">
        <v>212</v>
      </c>
      <c r="D88" s="268"/>
      <c r="E88" s="269">
        <v>5</v>
      </c>
      <c r="F88" s="236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8"/>
    </row>
    <row r="89" spans="1:23">
      <c r="A89" s="222"/>
      <c r="B89" s="230"/>
      <c r="C89" s="225"/>
      <c r="D89" s="225"/>
      <c r="E89" s="225"/>
      <c r="F89" s="239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1"/>
    </row>
    <row r="90" spans="1:23">
      <c r="A90" s="222"/>
      <c r="B90" s="230"/>
      <c r="C90" s="224"/>
      <c r="D90" s="227"/>
      <c r="E90" s="225"/>
      <c r="F90" s="251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1"/>
    </row>
    <row r="91" spans="1:23">
      <c r="A91" s="222"/>
      <c r="B91" s="230"/>
      <c r="C91" s="257"/>
      <c r="D91" s="260"/>
      <c r="E91" s="260"/>
      <c r="F91" s="251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1"/>
    </row>
    <row r="92" spans="1:23">
      <c r="A92" s="222"/>
      <c r="B92" s="230"/>
      <c r="C92" s="223"/>
      <c r="D92" s="260"/>
      <c r="E92" s="260"/>
      <c r="F92" s="251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1"/>
    </row>
    <row r="93" spans="1:23">
      <c r="A93" s="222"/>
      <c r="B93" s="230"/>
      <c r="C93" s="223"/>
      <c r="D93" s="260"/>
      <c r="E93" s="260"/>
      <c r="F93" s="251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1"/>
    </row>
    <row r="94" spans="1:23">
      <c r="A94" s="222"/>
      <c r="B94" s="230"/>
      <c r="C94" s="223"/>
      <c r="D94" s="260"/>
      <c r="E94" s="260"/>
      <c r="F94" s="251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1"/>
    </row>
    <row r="95" spans="1:23">
      <c r="A95" s="222"/>
      <c r="B95" s="230"/>
      <c r="C95" s="223"/>
      <c r="D95" s="260"/>
      <c r="E95" s="260"/>
      <c r="F95" s="251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1"/>
    </row>
    <row r="96" spans="1:23">
      <c r="A96" s="222"/>
      <c r="B96" s="230"/>
      <c r="C96" s="223"/>
      <c r="D96" s="260"/>
      <c r="E96" s="260"/>
      <c r="F96" s="251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1"/>
    </row>
    <row r="97" spans="1:23">
      <c r="A97" s="222"/>
      <c r="B97" s="230"/>
      <c r="C97" s="223"/>
      <c r="D97" s="260"/>
      <c r="E97" s="260"/>
      <c r="F97" s="251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1"/>
    </row>
    <row r="98" spans="1:23">
      <c r="A98" s="222"/>
      <c r="B98" s="230"/>
      <c r="C98" s="223"/>
      <c r="D98" s="260"/>
      <c r="E98" s="260"/>
      <c r="F98" s="251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1"/>
    </row>
    <row r="99" spans="1:23">
      <c r="A99" s="222"/>
      <c r="B99" s="230"/>
      <c r="C99" s="223"/>
      <c r="D99" s="260"/>
      <c r="E99" s="260"/>
      <c r="F99" s="251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1"/>
    </row>
    <row r="100" spans="1:23">
      <c r="A100" s="222"/>
      <c r="B100" s="230"/>
      <c r="C100" s="223"/>
      <c r="D100" s="260"/>
      <c r="E100" s="260"/>
      <c r="F100" s="251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1"/>
    </row>
    <row r="101" spans="1:23">
      <c r="A101" s="222"/>
      <c r="B101" s="230"/>
      <c r="C101" s="223"/>
      <c r="D101" s="260"/>
      <c r="E101" s="260"/>
      <c r="F101" s="251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1"/>
    </row>
    <row r="102" spans="1:23">
      <c r="A102" s="222"/>
      <c r="B102" s="230"/>
      <c r="C102" s="223"/>
      <c r="D102" s="260"/>
      <c r="E102" s="260"/>
      <c r="F102" s="251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1"/>
    </row>
    <row r="103" spans="1:23">
      <c r="A103" s="222"/>
      <c r="B103" s="230"/>
      <c r="C103" s="223"/>
      <c r="D103" s="260"/>
      <c r="E103" s="260"/>
      <c r="F103" s="251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1"/>
    </row>
    <row r="104" spans="1:23">
      <c r="A104" s="222"/>
      <c r="B104" s="230"/>
      <c r="C104" s="223"/>
      <c r="D104" s="260"/>
      <c r="E104" s="260"/>
      <c r="F104" s="251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1"/>
    </row>
    <row r="105" spans="1:23">
      <c r="A105" s="222"/>
      <c r="B105" s="230"/>
      <c r="C105" s="223"/>
      <c r="D105" s="260"/>
      <c r="E105" s="260"/>
      <c r="F105" s="251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1"/>
    </row>
    <row r="106" spans="1:23">
      <c r="A106" s="222"/>
      <c r="B106" s="230"/>
      <c r="C106" s="223"/>
      <c r="D106" s="260"/>
      <c r="E106" s="260"/>
      <c r="F106" s="251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1"/>
    </row>
    <row r="107" spans="1:23">
      <c r="A107" s="222"/>
      <c r="B107" s="230"/>
      <c r="C107" s="223"/>
      <c r="D107" s="260"/>
      <c r="E107" s="260"/>
      <c r="F107" s="251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1"/>
    </row>
    <row r="108" spans="1:23">
      <c r="A108" s="222"/>
      <c r="B108" s="230"/>
      <c r="C108" s="223"/>
      <c r="D108" s="260"/>
      <c r="E108" s="260"/>
      <c r="F108" s="251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1"/>
    </row>
    <row r="109" spans="1:23">
      <c r="A109" s="222"/>
      <c r="B109" s="230"/>
      <c r="C109" s="223"/>
      <c r="D109" s="260"/>
      <c r="E109" s="260"/>
      <c r="F109" s="251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1"/>
    </row>
    <row r="110" spans="1:23">
      <c r="A110" s="222"/>
      <c r="B110" s="230"/>
      <c r="C110" s="223"/>
      <c r="D110" s="260"/>
      <c r="E110" s="260"/>
      <c r="F110" s="251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1"/>
    </row>
    <row r="111" spans="1:23">
      <c r="A111" s="222"/>
      <c r="B111" s="230"/>
      <c r="C111" s="223"/>
      <c r="D111" s="87"/>
      <c r="E111" s="260"/>
      <c r="F111" s="251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1"/>
    </row>
    <row r="112" spans="1:23">
      <c r="A112" s="222"/>
      <c r="B112" s="230"/>
      <c r="C112" s="223"/>
      <c r="D112" s="260"/>
      <c r="E112" s="260"/>
      <c r="F112" s="251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1"/>
    </row>
    <row r="113" spans="1:23">
      <c r="A113" s="222"/>
      <c r="B113" s="230"/>
      <c r="C113" s="223"/>
      <c r="D113" s="261"/>
      <c r="E113" s="260"/>
      <c r="F113" s="251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1"/>
    </row>
    <row r="114" spans="1:23">
      <c r="A114" s="222"/>
      <c r="B114" s="230"/>
      <c r="C114" s="223"/>
      <c r="D114" s="261"/>
      <c r="E114" s="260"/>
      <c r="F114" s="251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1"/>
    </row>
    <row r="115" spans="1:23">
      <c r="A115" s="222"/>
      <c r="B115" s="230"/>
      <c r="C115" s="223"/>
      <c r="D115" s="260"/>
      <c r="E115" s="260"/>
      <c r="F115" s="251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1"/>
    </row>
    <row r="116" spans="1:23">
      <c r="A116" s="231"/>
      <c r="B116" s="256"/>
      <c r="C116" s="243"/>
      <c r="D116" s="244"/>
      <c r="E116" s="262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8"/>
    </row>
    <row r="117" spans="1:23">
      <c r="D117" s="273" t="s">
        <v>215</v>
      </c>
      <c r="E117" s="272">
        <f>SUM(E3:E116)</f>
        <v>103</v>
      </c>
    </row>
  </sheetData>
  <mergeCells count="10">
    <mergeCell ref="F55:W63"/>
    <mergeCell ref="F64:W72"/>
    <mergeCell ref="F73:W87"/>
    <mergeCell ref="F88:W116"/>
    <mergeCell ref="F1:W1"/>
    <mergeCell ref="F2:W13"/>
    <mergeCell ref="F14:W23"/>
    <mergeCell ref="F24:W33"/>
    <mergeCell ref="F34:W44"/>
    <mergeCell ref="F45:W54"/>
  </mergeCells>
  <conditionalFormatting sqref="A2">
    <cfRule type="expression" dxfId="1" priority="1">
      <formula>$E2&lt;&gt;""</formula>
    </cfRule>
  </conditionalFormatting>
  <conditionalFormatting sqref="A1:C1">
    <cfRule type="expression" dxfId="0" priority="2">
      <formula>$E1&lt;&gt;""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7"/>
  <sheetViews>
    <sheetView topLeftCell="A9" workbookViewId="0">
      <selection activeCell="D8" sqref="D8"/>
    </sheetView>
  </sheetViews>
  <sheetFormatPr defaultColWidth="8" defaultRowHeight="13.5"/>
  <cols>
    <col min="1" max="1" width="4" style="58" customWidth="1"/>
    <col min="2" max="3" width="9.25" style="58" customWidth="1"/>
    <col min="4" max="4" width="33.125" style="58" customWidth="1"/>
    <col min="5" max="5" width="15.625" style="58" bestFit="1" customWidth="1"/>
    <col min="6" max="8" width="9.625" style="58" customWidth="1"/>
    <col min="9" max="9" width="9.375" style="58" customWidth="1"/>
    <col min="10" max="10" width="11" style="58" customWidth="1"/>
    <col min="11" max="11" width="9.375" style="58" customWidth="1"/>
    <col min="12" max="12" width="0.25" style="58" hidden="1" customWidth="1"/>
    <col min="13" max="13" width="0.375" style="58" hidden="1" customWidth="1"/>
    <col min="14" max="14" width="0.125" style="58" hidden="1" customWidth="1"/>
    <col min="15" max="15" width="0.25" style="58" hidden="1" customWidth="1"/>
    <col min="16" max="16" width="5.625" style="58" customWidth="1"/>
    <col min="17" max="17" width="4.875" style="58" customWidth="1"/>
    <col min="18" max="18" width="11.75" style="58" bestFit="1" customWidth="1"/>
    <col min="19" max="19" width="16.25" style="58" bestFit="1" customWidth="1"/>
    <col min="20" max="21" width="14" style="58" bestFit="1" customWidth="1"/>
    <col min="22" max="23" width="14" style="58" customWidth="1"/>
    <col min="24" max="25" width="14" style="58" bestFit="1" customWidth="1"/>
    <col min="26" max="26" width="23.875" style="58" hidden="1" customWidth="1"/>
    <col min="27" max="28" width="14" style="58" hidden="1" customWidth="1"/>
    <col min="29" max="29" width="10.625" style="60" customWidth="1"/>
    <col min="30" max="30" width="8.375" style="58" bestFit="1" customWidth="1"/>
    <col min="31" max="16384" width="8" style="58"/>
  </cols>
  <sheetData>
    <row r="1" spans="1:29" s="4" customFormat="1" ht="14.2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4" customFormat="1">
      <c r="A2" s="5"/>
      <c r="B2" s="122" t="s">
        <v>1</v>
      </c>
      <c r="C2" s="122" t="s">
        <v>2</v>
      </c>
      <c r="D2" s="124" t="s">
        <v>3</v>
      </c>
      <c r="E2" s="124" t="s">
        <v>4</v>
      </c>
      <c r="F2" s="127" t="s">
        <v>5</v>
      </c>
      <c r="G2" s="128"/>
      <c r="H2" s="128"/>
      <c r="I2" s="128"/>
      <c r="J2" s="128"/>
      <c r="K2" s="128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6"/>
      <c r="AB2" s="6"/>
      <c r="AC2" s="132" t="s">
        <v>6</v>
      </c>
    </row>
    <row r="3" spans="1:29" s="4" customFormat="1">
      <c r="A3" s="5"/>
      <c r="B3" s="123"/>
      <c r="C3" s="123"/>
      <c r="D3" s="125"/>
      <c r="E3" s="126"/>
      <c r="F3" s="113" t="s">
        <v>7</v>
      </c>
      <c r="G3" s="7"/>
      <c r="H3" s="7"/>
      <c r="I3" s="113" t="s">
        <v>8</v>
      </c>
      <c r="J3" s="113" t="s">
        <v>9</v>
      </c>
      <c r="K3" s="113" t="s">
        <v>10</v>
      </c>
      <c r="L3" s="113" t="s">
        <v>11</v>
      </c>
      <c r="M3" s="113" t="s">
        <v>12</v>
      </c>
      <c r="N3" s="113" t="s">
        <v>13</v>
      </c>
      <c r="O3" s="113" t="s">
        <v>14</v>
      </c>
      <c r="P3" s="113" t="s">
        <v>15</v>
      </c>
      <c r="Q3" s="113" t="s">
        <v>16</v>
      </c>
      <c r="R3" s="113" t="s">
        <v>17</v>
      </c>
      <c r="S3" s="113" t="s">
        <v>18</v>
      </c>
      <c r="T3" s="113" t="s">
        <v>19</v>
      </c>
      <c r="U3" s="113" t="s">
        <v>20</v>
      </c>
      <c r="V3" s="113" t="s">
        <v>21</v>
      </c>
      <c r="W3" s="113" t="s">
        <v>22</v>
      </c>
      <c r="X3" s="113" t="s">
        <v>23</v>
      </c>
      <c r="Y3" s="113" t="s">
        <v>24</v>
      </c>
      <c r="Z3" s="113" t="s">
        <v>25</v>
      </c>
      <c r="AA3" s="8"/>
      <c r="AB3" s="8"/>
      <c r="AC3" s="133"/>
    </row>
    <row r="4" spans="1:29" s="4" customFormat="1" ht="48" customHeight="1" thickBot="1">
      <c r="A4" s="5"/>
      <c r="B4" s="123"/>
      <c r="C4" s="123"/>
      <c r="D4" s="125"/>
      <c r="E4" s="126"/>
      <c r="F4" s="114"/>
      <c r="G4" s="9" t="s">
        <v>26</v>
      </c>
      <c r="H4" s="9" t="s">
        <v>27</v>
      </c>
      <c r="I4" s="121"/>
      <c r="J4" s="121"/>
      <c r="K4" s="121"/>
      <c r="L4" s="121"/>
      <c r="M4" s="121"/>
      <c r="N4" s="121"/>
      <c r="O4" s="114"/>
      <c r="P4" s="114"/>
      <c r="Q4" s="114"/>
      <c r="R4" s="114"/>
      <c r="S4" s="114"/>
      <c r="T4" s="114"/>
      <c r="U4" s="120"/>
      <c r="V4" s="114"/>
      <c r="W4" s="114"/>
      <c r="X4" s="114"/>
      <c r="Y4" s="114"/>
      <c r="Z4" s="114"/>
      <c r="AA4" s="10" t="s">
        <v>28</v>
      </c>
      <c r="AB4" s="10" t="s">
        <v>29</v>
      </c>
      <c r="AC4" s="133"/>
    </row>
    <row r="5" spans="1:29" s="4" customFormat="1">
      <c r="A5" s="5"/>
      <c r="B5" s="11"/>
      <c r="C5" s="11"/>
      <c r="D5" s="12" t="s">
        <v>30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5"/>
    </row>
    <row r="6" spans="1:29" s="4" customFormat="1" ht="15">
      <c r="A6" s="16"/>
      <c r="B6" s="17">
        <v>1</v>
      </c>
      <c r="C6" s="18" t="s">
        <v>77</v>
      </c>
      <c r="D6" s="19" t="s">
        <v>78</v>
      </c>
      <c r="E6" s="20" t="s">
        <v>31</v>
      </c>
      <c r="F6" s="21">
        <f t="shared" ref="F6:F7" si="0">IF($E6="超高",SUM(L6:S6)*0.3,IF($E6="高", SUM(L6:S6)*0.25,IF($E6="中", SUM(L6:S6)*0.2, SUM(L6:S6)*0.15)))</f>
        <v>17</v>
      </c>
      <c r="G6" s="21">
        <f t="shared" ref="G6:G8" si="1">F6*2/3</f>
        <v>11.333333333333334</v>
      </c>
      <c r="H6" s="21">
        <f t="shared" ref="H6:H8" si="2">F6*1/3</f>
        <v>5.666666666666667</v>
      </c>
      <c r="I6" s="22"/>
      <c r="J6" s="23"/>
      <c r="K6" s="22"/>
      <c r="L6" s="24"/>
      <c r="M6" s="25"/>
      <c r="N6" s="24"/>
      <c r="O6" s="26">
        <v>0</v>
      </c>
      <c r="P6" s="22"/>
      <c r="Q6" s="22"/>
      <c r="R6" s="22">
        <v>45</v>
      </c>
      <c r="S6" s="27">
        <v>40</v>
      </c>
      <c r="T6" s="28">
        <f t="shared" ref="T6:T9" si="3">SUM(P6:S6)*0.1</f>
        <v>8.5</v>
      </c>
      <c r="U6" s="29">
        <f t="shared" ref="U6:U9" si="4">SUM(R6:S6)*0.15</f>
        <v>12.75</v>
      </c>
      <c r="V6" s="30">
        <f t="shared" ref="V6:V9" si="5">SUM(R6:S6)*0.4</f>
        <v>34</v>
      </c>
      <c r="W6" s="30">
        <f t="shared" ref="W6:W9" si="6">V6*0.1</f>
        <v>3.4000000000000004</v>
      </c>
      <c r="X6" s="29">
        <f>SUM(R6:S6)*0.4</f>
        <v>34</v>
      </c>
      <c r="Y6" s="31">
        <v>4</v>
      </c>
      <c r="Z6" s="29">
        <v>0</v>
      </c>
      <c r="AA6" s="32">
        <v>0</v>
      </c>
      <c r="AB6" s="32">
        <v>0</v>
      </c>
      <c r="AC6" s="33">
        <f t="shared" ref="AC6:AC8" si="7">F6+SUM(I6:Z6)</f>
        <v>198.65</v>
      </c>
    </row>
    <row r="7" spans="1:29" s="4" customFormat="1" ht="15">
      <c r="A7" s="16"/>
      <c r="B7" s="17">
        <v>2</v>
      </c>
      <c r="C7" s="18" t="s">
        <v>79</v>
      </c>
      <c r="D7" s="19" t="s">
        <v>80</v>
      </c>
      <c r="E7" s="20" t="s">
        <v>31</v>
      </c>
      <c r="F7" s="21">
        <f t="shared" si="0"/>
        <v>0.60000000000000009</v>
      </c>
      <c r="G7" s="21">
        <f t="shared" si="1"/>
        <v>0.40000000000000008</v>
      </c>
      <c r="H7" s="21">
        <f t="shared" si="2"/>
        <v>0.20000000000000004</v>
      </c>
      <c r="I7" s="22"/>
      <c r="J7" s="23"/>
      <c r="K7" s="22"/>
      <c r="L7" s="24"/>
      <c r="M7" s="25"/>
      <c r="N7" s="24"/>
      <c r="O7" s="26">
        <v>0</v>
      </c>
      <c r="P7" s="22"/>
      <c r="Q7" s="22"/>
      <c r="R7" s="22">
        <v>1</v>
      </c>
      <c r="S7" s="27">
        <v>2</v>
      </c>
      <c r="T7" s="28">
        <f t="shared" si="3"/>
        <v>0.30000000000000004</v>
      </c>
      <c r="U7" s="29">
        <f t="shared" si="4"/>
        <v>0.44999999999999996</v>
      </c>
      <c r="V7" s="30">
        <f t="shared" si="5"/>
        <v>1.2000000000000002</v>
      </c>
      <c r="W7" s="30">
        <f t="shared" si="6"/>
        <v>0.12000000000000002</v>
      </c>
      <c r="X7" s="29">
        <f t="shared" ref="X7:X9" si="8">SUM(R7:S7)*0.35</f>
        <v>1.0499999999999998</v>
      </c>
      <c r="Y7" s="31">
        <v>1</v>
      </c>
      <c r="Z7" s="29">
        <v>0</v>
      </c>
      <c r="AA7" s="32">
        <v>0</v>
      </c>
      <c r="AB7" s="32">
        <v>0</v>
      </c>
      <c r="AC7" s="33">
        <f t="shared" si="7"/>
        <v>7.7200000000000006</v>
      </c>
    </row>
    <row r="8" spans="1:29" s="4" customFormat="1" ht="15">
      <c r="A8" s="16"/>
      <c r="B8" s="17">
        <v>3</v>
      </c>
      <c r="C8" s="18"/>
      <c r="D8" s="19"/>
      <c r="E8" s="20" t="s">
        <v>31</v>
      </c>
      <c r="F8" s="21">
        <f t="shared" ref="F8:F9" si="9">IF($E8="超高",SUM(L8:S8)*0.3,IF($E8="高", SUM(L8:S8)*0.25,IF($E8="中", SUM(L8:S8)*0.2, SUM(L8:S8)*0.15)))</f>
        <v>0</v>
      </c>
      <c r="G8" s="21">
        <f t="shared" si="1"/>
        <v>0</v>
      </c>
      <c r="H8" s="21">
        <f t="shared" si="2"/>
        <v>0</v>
      </c>
      <c r="I8" s="22"/>
      <c r="J8" s="23"/>
      <c r="K8" s="22"/>
      <c r="L8" s="24"/>
      <c r="M8" s="25"/>
      <c r="N8" s="24"/>
      <c r="O8" s="26">
        <v>0</v>
      </c>
      <c r="P8" s="22"/>
      <c r="Q8" s="22"/>
      <c r="R8" s="22"/>
      <c r="S8" s="27"/>
      <c r="T8" s="28">
        <f t="shared" si="3"/>
        <v>0</v>
      </c>
      <c r="U8" s="29">
        <f t="shared" si="4"/>
        <v>0</v>
      </c>
      <c r="V8" s="30">
        <f t="shared" si="5"/>
        <v>0</v>
      </c>
      <c r="W8" s="30">
        <f t="shared" si="6"/>
        <v>0</v>
      </c>
      <c r="X8" s="29">
        <f t="shared" si="8"/>
        <v>0</v>
      </c>
      <c r="Y8" s="31"/>
      <c r="Z8" s="29">
        <v>0</v>
      </c>
      <c r="AA8" s="32">
        <v>0</v>
      </c>
      <c r="AB8" s="32">
        <v>0</v>
      </c>
      <c r="AC8" s="33">
        <f t="shared" si="7"/>
        <v>0</v>
      </c>
    </row>
    <row r="9" spans="1:29" s="4" customFormat="1" ht="15">
      <c r="A9" s="16"/>
      <c r="B9" s="17">
        <v>4</v>
      </c>
      <c r="C9" s="18"/>
      <c r="D9" s="19"/>
      <c r="E9" s="20" t="s">
        <v>31</v>
      </c>
      <c r="F9" s="21">
        <f t="shared" si="9"/>
        <v>0</v>
      </c>
      <c r="G9" s="21">
        <f t="shared" ref="G9:G10" si="10">F9*2/3</f>
        <v>0</v>
      </c>
      <c r="H9" s="21">
        <f t="shared" ref="H9:H10" si="11">F9*1/3</f>
        <v>0</v>
      </c>
      <c r="I9" s="22"/>
      <c r="J9" s="23"/>
      <c r="K9" s="22"/>
      <c r="L9" s="24"/>
      <c r="M9" s="25"/>
      <c r="N9" s="24"/>
      <c r="O9" s="26">
        <v>0</v>
      </c>
      <c r="P9" s="22"/>
      <c r="Q9" s="22"/>
      <c r="R9" s="22"/>
      <c r="S9" s="27"/>
      <c r="T9" s="28">
        <f t="shared" si="3"/>
        <v>0</v>
      </c>
      <c r="U9" s="29">
        <f t="shared" si="4"/>
        <v>0</v>
      </c>
      <c r="V9" s="30">
        <f t="shared" si="5"/>
        <v>0</v>
      </c>
      <c r="W9" s="30">
        <f t="shared" si="6"/>
        <v>0</v>
      </c>
      <c r="X9" s="29">
        <f t="shared" si="8"/>
        <v>0</v>
      </c>
      <c r="Y9" s="31"/>
      <c r="Z9" s="29">
        <v>0</v>
      </c>
      <c r="AA9" s="32">
        <v>0</v>
      </c>
      <c r="AB9" s="32">
        <v>0</v>
      </c>
      <c r="AC9" s="33">
        <f t="shared" ref="AC9:AC10" si="12">F9+SUM(I9:Z9)</f>
        <v>0</v>
      </c>
    </row>
    <row r="10" spans="1:29" s="4" customFormat="1" ht="15">
      <c r="A10" s="16"/>
      <c r="B10" s="17">
        <v>5</v>
      </c>
      <c r="C10" s="18"/>
      <c r="D10" s="19"/>
      <c r="E10" s="20" t="s">
        <v>31</v>
      </c>
      <c r="F10" s="21">
        <f t="shared" ref="F10" si="13">IF($E10="超高",SUM(L10:S10)*0.3,IF($E10="高", SUM(L10:S10)*0.25,IF($E10="中", SUM(L10:S10)*0.2, SUM(L10:S10)*0.15)))</f>
        <v>0</v>
      </c>
      <c r="G10" s="21">
        <f t="shared" si="10"/>
        <v>0</v>
      </c>
      <c r="H10" s="21">
        <f t="shared" si="11"/>
        <v>0</v>
      </c>
      <c r="I10" s="22"/>
      <c r="J10" s="23"/>
      <c r="K10" s="22"/>
      <c r="L10" s="24"/>
      <c r="M10" s="25"/>
      <c r="N10" s="24"/>
      <c r="O10" s="26">
        <v>0</v>
      </c>
      <c r="P10" s="22"/>
      <c r="Q10" s="22"/>
      <c r="R10" s="22"/>
      <c r="S10" s="27"/>
      <c r="T10" s="28">
        <f t="shared" ref="T10" si="14">SUM(P10:S10)*0.1</f>
        <v>0</v>
      </c>
      <c r="U10" s="29">
        <f t="shared" ref="U10" si="15">SUM(R10:S10)*0.15</f>
        <v>0</v>
      </c>
      <c r="V10" s="30">
        <f t="shared" ref="V10" si="16">SUM(R10:S10)*0.4</f>
        <v>0</v>
      </c>
      <c r="W10" s="30">
        <f t="shared" ref="W10" si="17">V10*0.1</f>
        <v>0</v>
      </c>
      <c r="X10" s="29">
        <f t="shared" ref="X10" si="18">SUM(R10:S10)*0.35</f>
        <v>0</v>
      </c>
      <c r="Y10" s="31"/>
      <c r="Z10" s="29">
        <v>0</v>
      </c>
      <c r="AA10" s="32">
        <v>0</v>
      </c>
      <c r="AB10" s="32">
        <v>0</v>
      </c>
      <c r="AC10" s="33">
        <f t="shared" si="12"/>
        <v>0</v>
      </c>
    </row>
    <row r="11" spans="1:29" s="4" customFormat="1" ht="15">
      <c r="A11" s="16"/>
      <c r="B11" s="17"/>
      <c r="C11" s="35"/>
      <c r="D11" s="19"/>
      <c r="E11" s="20"/>
      <c r="F11" s="21"/>
      <c r="G11" s="21"/>
      <c r="H11" s="21"/>
      <c r="I11" s="22"/>
      <c r="J11" s="23"/>
      <c r="K11" s="22"/>
      <c r="L11" s="24"/>
      <c r="M11" s="25"/>
      <c r="N11" s="24"/>
      <c r="O11" s="26"/>
      <c r="P11" s="22"/>
      <c r="Q11" s="22"/>
      <c r="R11" s="22"/>
      <c r="S11" s="36"/>
      <c r="T11" s="32"/>
      <c r="U11" s="22"/>
      <c r="V11" s="22"/>
      <c r="W11" s="22"/>
      <c r="X11" s="22"/>
      <c r="Y11" s="22"/>
      <c r="Z11" s="32"/>
      <c r="AA11" s="32"/>
      <c r="AB11" s="32"/>
      <c r="AC11" s="21"/>
    </row>
    <row r="12" spans="1:29" s="4" customFormat="1" ht="14.25" thickBot="1">
      <c r="A12" s="5"/>
      <c r="B12" s="70"/>
      <c r="C12" s="71"/>
      <c r="D12" s="71" t="s">
        <v>32</v>
      </c>
      <c r="E12" s="71"/>
      <c r="F12" s="68">
        <f>SUM(F6:F10)</f>
        <v>17.600000000000001</v>
      </c>
      <c r="G12" s="68"/>
      <c r="H12" s="68"/>
      <c r="I12" s="68">
        <f t="shared" ref="I12:Z12" si="19">SUM(I6:I10)</f>
        <v>0</v>
      </c>
      <c r="J12" s="68">
        <f t="shared" si="19"/>
        <v>0</v>
      </c>
      <c r="K12" s="68">
        <f t="shared" si="19"/>
        <v>0</v>
      </c>
      <c r="L12" s="68">
        <f t="shared" si="19"/>
        <v>0</v>
      </c>
      <c r="M12" s="68">
        <f t="shared" si="19"/>
        <v>0</v>
      </c>
      <c r="N12" s="68">
        <f t="shared" si="19"/>
        <v>0</v>
      </c>
      <c r="O12" s="68">
        <f t="shared" si="19"/>
        <v>0</v>
      </c>
      <c r="P12" s="68">
        <f t="shared" si="19"/>
        <v>0</v>
      </c>
      <c r="Q12" s="68">
        <f t="shared" si="19"/>
        <v>0</v>
      </c>
      <c r="R12" s="68">
        <f t="shared" si="19"/>
        <v>46</v>
      </c>
      <c r="S12" s="68">
        <f t="shared" si="19"/>
        <v>42</v>
      </c>
      <c r="T12" s="68">
        <f t="shared" si="19"/>
        <v>8.8000000000000007</v>
      </c>
      <c r="U12" s="68">
        <f t="shared" si="19"/>
        <v>13.2</v>
      </c>
      <c r="V12" s="68">
        <f t="shared" si="19"/>
        <v>35.200000000000003</v>
      </c>
      <c r="W12" s="68">
        <f t="shared" si="19"/>
        <v>3.5200000000000005</v>
      </c>
      <c r="X12" s="68">
        <f t="shared" si="19"/>
        <v>35.049999999999997</v>
      </c>
      <c r="Y12" s="68">
        <f t="shared" si="19"/>
        <v>5</v>
      </c>
      <c r="Z12" s="69">
        <f t="shared" si="19"/>
        <v>0</v>
      </c>
      <c r="AA12" s="40"/>
      <c r="AB12" s="40"/>
      <c r="AC12" s="41">
        <f>SUM(AC6:AC10)</f>
        <v>206.37</v>
      </c>
    </row>
    <row r="13" spans="1:29" s="4" customFormat="1" ht="14.25" thickBot="1">
      <c r="A13" s="5"/>
      <c r="B13" s="34">
        <v>1</v>
      </c>
      <c r="C13" s="63"/>
      <c r="D13" s="64" t="s">
        <v>46</v>
      </c>
      <c r="E13" s="63"/>
      <c r="F13" s="115" t="s">
        <v>33</v>
      </c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42"/>
      <c r="AB13" s="42"/>
      <c r="AC13" s="43">
        <f>AC12*0.1</f>
        <v>20.637</v>
      </c>
    </row>
    <row r="14" spans="1:29" s="4" customFormat="1" ht="14.25" thickBot="1">
      <c r="A14" s="5"/>
      <c r="B14" s="34">
        <v>2</v>
      </c>
      <c r="C14" s="67"/>
      <c r="D14" s="64" t="s">
        <v>47</v>
      </c>
      <c r="E14" s="67"/>
      <c r="F14" s="115" t="s">
        <v>49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42"/>
      <c r="AB14" s="42"/>
      <c r="AC14" s="43">
        <f>AC12*0.08</f>
        <v>16.509599999999999</v>
      </c>
    </row>
    <row r="15" spans="1:29" s="4" customFormat="1">
      <c r="A15" s="5"/>
      <c r="B15" s="34">
        <v>3</v>
      </c>
      <c r="C15" s="66"/>
      <c r="D15" s="65" t="s">
        <v>48</v>
      </c>
      <c r="E15" s="66"/>
      <c r="F15" s="130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42"/>
      <c r="AB15" s="42"/>
      <c r="AC15" s="43">
        <v>13</v>
      </c>
    </row>
    <row r="16" spans="1:29" s="4" customFormat="1" ht="14.25" thickBot="1">
      <c r="A16" s="5"/>
      <c r="B16" s="44"/>
      <c r="C16" s="44"/>
      <c r="D16" s="45" t="s">
        <v>34</v>
      </c>
      <c r="E16" s="4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47"/>
      <c r="AB16" s="47"/>
      <c r="AC16" s="48">
        <f>SUM(AC13:AC15)</f>
        <v>50.146599999999999</v>
      </c>
    </row>
    <row r="17" spans="1:29" s="4" customFormat="1">
      <c r="A17" s="5"/>
      <c r="B17" s="11"/>
      <c r="C17" s="11"/>
      <c r="D17" s="12" t="s">
        <v>35</v>
      </c>
      <c r="E17" s="49"/>
      <c r="F17" s="118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50"/>
      <c r="AB17" s="50"/>
      <c r="AC17" s="43">
        <f>SUM(AC12,AC16)</f>
        <v>256.51659999999998</v>
      </c>
    </row>
    <row r="18" spans="1:29" s="4" customFormat="1" ht="14.25" thickBot="1">
      <c r="A18" s="5"/>
      <c r="B18" s="37"/>
      <c r="C18" s="37"/>
      <c r="D18" s="38" t="s">
        <v>36</v>
      </c>
      <c r="E18" s="39"/>
      <c r="F18" s="111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51"/>
      <c r="AB18" s="51"/>
      <c r="AC18" s="41">
        <f>ROUND(AC17/160,2)</f>
        <v>1.6</v>
      </c>
    </row>
    <row r="19" spans="1:29" s="4" customFormat="1">
      <c r="AC19" s="52"/>
    </row>
    <row r="20" spans="1:29" s="4" customFormat="1">
      <c r="A20" s="53"/>
      <c r="B20" s="54"/>
      <c r="C20" s="54" t="s">
        <v>37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s="4" customFormat="1">
      <c r="A21" s="53"/>
      <c r="B21" s="54"/>
      <c r="C21" s="54" t="s">
        <v>38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s="4" customFormat="1">
      <c r="A22" s="53"/>
      <c r="B22" s="54"/>
      <c r="C22" s="54" t="s">
        <v>39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s="4" customFormat="1">
      <c r="A23" s="53"/>
      <c r="B23" s="54"/>
      <c r="C23" s="54" t="s">
        <v>40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s="4" customFormat="1">
      <c r="A24" s="53"/>
      <c r="B24" s="54"/>
      <c r="C24" s="54" t="s">
        <v>41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>
      <c r="A25" s="56" t="s">
        <v>50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spans="1:29">
      <c r="C26" s="105"/>
      <c r="D26" s="106"/>
      <c r="E26" s="59" t="s">
        <v>42</v>
      </c>
      <c r="F26" s="105" t="s">
        <v>43</v>
      </c>
      <c r="G26" s="107"/>
      <c r="H26" s="107"/>
      <c r="I26" s="107"/>
      <c r="J26" s="107"/>
      <c r="K26" s="107"/>
      <c r="L26" s="106"/>
    </row>
    <row r="27" spans="1:29">
      <c r="C27" s="108" t="s">
        <v>44</v>
      </c>
      <c r="D27" s="109"/>
      <c r="E27" s="61">
        <f>SUM(E28:E40)</f>
        <v>1.0000000000000002</v>
      </c>
      <c r="F27" s="108"/>
      <c r="G27" s="110"/>
      <c r="H27" s="110"/>
      <c r="I27" s="110"/>
      <c r="J27" s="110"/>
      <c r="K27" s="110"/>
      <c r="L27" s="109"/>
    </row>
    <row r="28" spans="1:29" ht="13.5" customHeight="1">
      <c r="C28" s="100" t="s">
        <v>51</v>
      </c>
      <c r="D28" s="101"/>
      <c r="E28" s="62">
        <f>F$12/$AC$17</f>
        <v>6.8611544048221451E-2</v>
      </c>
      <c r="F28" s="102"/>
      <c r="G28" s="103"/>
      <c r="H28" s="103"/>
      <c r="I28" s="103"/>
      <c r="J28" s="103"/>
      <c r="K28" s="103"/>
      <c r="L28" s="104"/>
    </row>
    <row r="29" spans="1:29" ht="13.5" customHeight="1">
      <c r="C29" s="100" t="s">
        <v>52</v>
      </c>
      <c r="D29" s="101"/>
      <c r="E29" s="62">
        <f>P$12/$AC$17</f>
        <v>0</v>
      </c>
      <c r="F29" s="102"/>
      <c r="G29" s="103"/>
      <c r="H29" s="103"/>
      <c r="I29" s="103"/>
      <c r="J29" s="103"/>
      <c r="K29" s="103"/>
      <c r="L29" s="104"/>
    </row>
    <row r="30" spans="1:29" ht="13.5" customHeight="1">
      <c r="C30" s="100" t="s">
        <v>53</v>
      </c>
      <c r="D30" s="101"/>
      <c r="E30" s="62">
        <f>Q$12/$AC$17</f>
        <v>0</v>
      </c>
      <c r="F30" s="102"/>
      <c r="G30" s="103"/>
      <c r="H30" s="103"/>
      <c r="I30" s="103"/>
      <c r="J30" s="103"/>
      <c r="K30" s="103"/>
      <c r="L30" s="104"/>
    </row>
    <row r="31" spans="1:29" ht="13.5" customHeight="1">
      <c r="C31" s="100" t="s">
        <v>54</v>
      </c>
      <c r="D31" s="101"/>
      <c r="E31" s="62">
        <f>R$12/$AC$17</f>
        <v>0.17932562648966968</v>
      </c>
      <c r="F31" s="102"/>
      <c r="G31" s="103"/>
      <c r="H31" s="103"/>
      <c r="I31" s="103"/>
      <c r="J31" s="103"/>
      <c r="K31" s="103"/>
      <c r="L31" s="104"/>
    </row>
    <row r="32" spans="1:29" ht="13.5" customHeight="1">
      <c r="C32" s="100" t="s">
        <v>55</v>
      </c>
      <c r="D32" s="101"/>
      <c r="E32" s="62">
        <f>S$12/$AC$17</f>
        <v>0.16373209375143755</v>
      </c>
      <c r="F32" s="102"/>
      <c r="G32" s="103"/>
      <c r="H32" s="103"/>
      <c r="I32" s="103"/>
      <c r="J32" s="103"/>
      <c r="K32" s="103"/>
      <c r="L32" s="104"/>
    </row>
    <row r="33" spans="3:12">
      <c r="C33" s="72" t="s">
        <v>56</v>
      </c>
      <c r="D33" s="73"/>
      <c r="E33" s="62">
        <v>0</v>
      </c>
      <c r="F33" s="102"/>
      <c r="G33" s="103"/>
      <c r="H33" s="103"/>
      <c r="I33" s="103"/>
      <c r="J33" s="103"/>
      <c r="K33" s="103"/>
      <c r="L33" s="104"/>
    </row>
    <row r="34" spans="3:12">
      <c r="C34" s="100" t="s">
        <v>57</v>
      </c>
      <c r="D34" s="101"/>
      <c r="E34" s="62">
        <f>T$12/$AC$17</f>
        <v>3.4305772024110726E-2</v>
      </c>
      <c r="F34" s="102"/>
      <c r="G34" s="103"/>
      <c r="H34" s="103"/>
      <c r="I34" s="103"/>
      <c r="J34" s="103"/>
      <c r="K34" s="103"/>
      <c r="L34" s="104"/>
    </row>
    <row r="35" spans="3:12">
      <c r="C35" s="100" t="s">
        <v>58</v>
      </c>
      <c r="D35" s="101"/>
      <c r="E35" s="62">
        <f>U$12/$AC$17</f>
        <v>5.1458658036166081E-2</v>
      </c>
      <c r="F35" s="102"/>
      <c r="G35" s="103"/>
      <c r="H35" s="103"/>
      <c r="I35" s="103"/>
      <c r="J35" s="103"/>
      <c r="K35" s="103"/>
      <c r="L35" s="104"/>
    </row>
    <row r="36" spans="3:12" ht="13.5" customHeight="1">
      <c r="C36" s="100" t="s">
        <v>59</v>
      </c>
      <c r="D36" s="101"/>
      <c r="E36" s="62">
        <f>V$12/$AC$17</f>
        <v>0.1372230880964429</v>
      </c>
      <c r="F36" s="102"/>
      <c r="G36" s="103"/>
      <c r="H36" s="103"/>
      <c r="I36" s="103"/>
      <c r="J36" s="103"/>
      <c r="K36" s="103"/>
      <c r="L36" s="104"/>
    </row>
    <row r="37" spans="3:12" ht="13.5" customHeight="1">
      <c r="C37" s="100" t="s">
        <v>60</v>
      </c>
      <c r="D37" s="101"/>
      <c r="E37" s="62">
        <f>W$12/$AC$17</f>
        <v>1.3722308809644292E-2</v>
      </c>
      <c r="F37" s="102"/>
      <c r="G37" s="103"/>
      <c r="H37" s="103"/>
      <c r="I37" s="103"/>
      <c r="J37" s="103"/>
      <c r="K37" s="103"/>
      <c r="L37" s="104"/>
    </row>
    <row r="38" spans="3:12" ht="13.5" customHeight="1">
      <c r="C38" s="100" t="s">
        <v>61</v>
      </c>
      <c r="D38" s="101"/>
      <c r="E38" s="62">
        <f>X$12/$AC$17</f>
        <v>0.13663833061875919</v>
      </c>
      <c r="F38" s="102"/>
      <c r="G38" s="103"/>
      <c r="H38" s="103"/>
      <c r="I38" s="103"/>
      <c r="J38" s="103"/>
      <c r="K38" s="103"/>
      <c r="L38" s="104"/>
    </row>
    <row r="39" spans="3:12" ht="13.5" customHeight="1">
      <c r="C39" s="100" t="s">
        <v>62</v>
      </c>
      <c r="D39" s="101"/>
      <c r="E39" s="62">
        <f>Y$12/$AC$17</f>
        <v>1.9491915922790183E-2</v>
      </c>
      <c r="F39" s="102"/>
      <c r="G39" s="103"/>
      <c r="H39" s="103"/>
      <c r="I39" s="103"/>
      <c r="J39" s="103"/>
      <c r="K39" s="103"/>
      <c r="L39" s="104"/>
    </row>
    <row r="40" spans="3:12">
      <c r="C40" s="100" t="s">
        <v>63</v>
      </c>
      <c r="D40" s="101"/>
      <c r="E40" s="62">
        <f>AC$16/$AC$17</f>
        <v>0.19549066220275804</v>
      </c>
      <c r="F40" s="102"/>
      <c r="G40" s="103"/>
      <c r="H40" s="103"/>
      <c r="I40" s="103"/>
      <c r="J40" s="103"/>
      <c r="K40" s="103"/>
      <c r="L40" s="104"/>
    </row>
    <row r="42" spans="3:12">
      <c r="C42" s="105"/>
      <c r="D42" s="106"/>
      <c r="E42" s="59" t="s">
        <v>42</v>
      </c>
      <c r="F42" s="105" t="s">
        <v>43</v>
      </c>
      <c r="G42" s="107"/>
      <c r="H42" s="107"/>
      <c r="I42" s="107"/>
      <c r="J42" s="107"/>
      <c r="K42" s="107"/>
      <c r="L42" s="106"/>
    </row>
    <row r="43" spans="3:12">
      <c r="C43" s="108" t="s">
        <v>45</v>
      </c>
      <c r="D43" s="109"/>
      <c r="E43" s="61">
        <f>SUM(E44:E48)</f>
        <v>1.0000000000000002</v>
      </c>
      <c r="F43" s="108"/>
      <c r="G43" s="110"/>
      <c r="H43" s="110"/>
      <c r="I43" s="110"/>
      <c r="J43" s="110"/>
      <c r="K43" s="110"/>
      <c r="L43" s="109"/>
    </row>
    <row r="44" spans="3:12">
      <c r="C44" s="100" t="s">
        <v>64</v>
      </c>
      <c r="D44" s="101"/>
      <c r="E44" s="62">
        <f>AC12/AC17</f>
        <v>0.8045093377972421</v>
      </c>
      <c r="F44" s="102"/>
      <c r="G44" s="103"/>
      <c r="H44" s="103"/>
      <c r="I44" s="103"/>
      <c r="J44" s="103"/>
      <c r="K44" s="103"/>
      <c r="L44" s="104"/>
    </row>
    <row r="45" spans="3:12">
      <c r="C45" s="100" t="s">
        <v>65</v>
      </c>
      <c r="D45" s="101"/>
      <c r="E45" s="62">
        <f>AC13/AC17</f>
        <v>8.0450933779724204E-2</v>
      </c>
      <c r="F45" s="102"/>
      <c r="G45" s="103"/>
      <c r="H45" s="103"/>
      <c r="I45" s="103"/>
      <c r="J45" s="103"/>
      <c r="K45" s="103"/>
      <c r="L45" s="104"/>
    </row>
    <row r="46" spans="3:12">
      <c r="C46" s="100" t="s">
        <v>66</v>
      </c>
      <c r="D46" s="101"/>
      <c r="E46" s="62">
        <f>AC14/AC17</f>
        <v>6.4360747023779363E-2</v>
      </c>
      <c r="F46" s="102"/>
      <c r="G46" s="103"/>
      <c r="H46" s="103"/>
      <c r="I46" s="103"/>
      <c r="J46" s="103"/>
      <c r="K46" s="103"/>
      <c r="L46" s="104"/>
    </row>
    <row r="47" spans="3:12">
      <c r="C47" s="100" t="s">
        <v>67</v>
      </c>
      <c r="D47" s="101"/>
      <c r="E47" s="62">
        <f>AC15/AC17</f>
        <v>5.0678981399254475E-2</v>
      </c>
      <c r="F47" s="102"/>
      <c r="G47" s="103"/>
      <c r="H47" s="103"/>
      <c r="I47" s="103"/>
      <c r="J47" s="103"/>
      <c r="K47" s="103"/>
      <c r="L47" s="104"/>
    </row>
  </sheetData>
  <mergeCells count="72">
    <mergeCell ref="F14:Z14"/>
    <mergeCell ref="F15:Z15"/>
    <mergeCell ref="AC2:AC4"/>
    <mergeCell ref="F3:F4"/>
    <mergeCell ref="I3:I4"/>
    <mergeCell ref="J3:J4"/>
    <mergeCell ref="K3:K4"/>
    <mergeCell ref="N3:N4"/>
    <mergeCell ref="O3:O4"/>
    <mergeCell ref="P3:P4"/>
    <mergeCell ref="Q3:Q4"/>
    <mergeCell ref="B2:B4"/>
    <mergeCell ref="C2:C4"/>
    <mergeCell ref="D2:D4"/>
    <mergeCell ref="E2:E4"/>
    <mergeCell ref="F2:Z2"/>
    <mergeCell ref="C28:D28"/>
    <mergeCell ref="F28:L28"/>
    <mergeCell ref="X3:X4"/>
    <mergeCell ref="Y3:Y4"/>
    <mergeCell ref="Z3:Z4"/>
    <mergeCell ref="F13:Z13"/>
    <mergeCell ref="F16:Z16"/>
    <mergeCell ref="F17:Z17"/>
    <mergeCell ref="R3:R4"/>
    <mergeCell ref="S3:S4"/>
    <mergeCell ref="T3:T4"/>
    <mergeCell ref="U3:U4"/>
    <mergeCell ref="V3:V4"/>
    <mergeCell ref="W3:W4"/>
    <mergeCell ref="L3:L4"/>
    <mergeCell ref="M3:M4"/>
    <mergeCell ref="F18:Z18"/>
    <mergeCell ref="C26:D26"/>
    <mergeCell ref="F26:L26"/>
    <mergeCell ref="C27:D27"/>
    <mergeCell ref="F27:L27"/>
    <mergeCell ref="C29:D29"/>
    <mergeCell ref="F29:L29"/>
    <mergeCell ref="C30:D30"/>
    <mergeCell ref="F30:L30"/>
    <mergeCell ref="C31:D31"/>
    <mergeCell ref="F31:L31"/>
    <mergeCell ref="C32:D32"/>
    <mergeCell ref="F32:L32"/>
    <mergeCell ref="F33:L33"/>
    <mergeCell ref="C34:D34"/>
    <mergeCell ref="F34:L34"/>
    <mergeCell ref="C35:D35"/>
    <mergeCell ref="F35:L35"/>
    <mergeCell ref="C36:D36"/>
    <mergeCell ref="F36:L36"/>
    <mergeCell ref="C37:D37"/>
    <mergeCell ref="F37:L37"/>
    <mergeCell ref="C42:D42"/>
    <mergeCell ref="F42:L42"/>
    <mergeCell ref="C43:D43"/>
    <mergeCell ref="F43:L43"/>
    <mergeCell ref="C38:D38"/>
    <mergeCell ref="F38:L38"/>
    <mergeCell ref="C39:D39"/>
    <mergeCell ref="F39:L39"/>
    <mergeCell ref="C40:D40"/>
    <mergeCell ref="F40:L40"/>
    <mergeCell ref="C46:D46"/>
    <mergeCell ref="F46:L46"/>
    <mergeCell ref="C47:D47"/>
    <mergeCell ref="F47:L47"/>
    <mergeCell ref="C44:D44"/>
    <mergeCell ref="F44:L44"/>
    <mergeCell ref="C45:D45"/>
    <mergeCell ref="F45:L45"/>
  </mergeCells>
  <phoneticPr fontId="6"/>
  <dataValidations count="1">
    <dataValidation type="list" allowBlank="1" showInputMessage="1" showErrorMessage="1" sqref="E6:E11" xr:uid="{00000000-0002-0000-0300-000000000000}">
      <formula1>"低,中,高,超高"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スケジュール①-8-Cチーム</vt:lpstr>
      <vt:lpstr>server</vt:lpstr>
      <vt:lpstr>UI</vt:lpstr>
      <vt:lpstr>工数</vt:lpstr>
      <vt:lpstr>server!Print_Area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 寛子</dc:creator>
  <cp:lastModifiedBy>(Kinjiro Vietnam) Lê Xuân Dương</cp:lastModifiedBy>
  <dcterms:created xsi:type="dcterms:W3CDTF">2020-01-24T07:34:20Z</dcterms:created>
  <dcterms:modified xsi:type="dcterms:W3CDTF">2023-09-28T03:08:02Z</dcterms:modified>
</cp:coreProperties>
</file>