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4DDF6C7-5040-4CF3-8AEE-2A6DC651AFFB}" xr6:coauthVersionLast="47" xr6:coauthVersionMax="47" xr10:uidLastSave="{00000000-0000-0000-0000-000000000000}"/>
  <bookViews>
    <workbookView xWindow="6132" yWindow="84" windowWidth="17004" windowHeight="11520" xr2:uid="{00000000-000D-0000-FFFF-FFFF00000000}"/>
  </bookViews>
  <sheets>
    <sheet name="CommandMatrix R1" sheetId="5" r:id="rId1"/>
    <sheet name="CircError" sheetId="1" r:id="rId2"/>
    <sheet name="CommandMatrix R0" sheetId="2" r:id="rId3"/>
    <sheet name="Model Matrix" sheetId="3" r:id="rId4"/>
    <sheet name="Log File Format" sheetId="6" r:id="rId5"/>
    <sheet name="CalcVsActualSpeed" sheetId="7" r:id="rId6"/>
    <sheet name="SpeedCalc" sheetId="8" r:id="rId7"/>
    <sheet name="Blending Time" sheetId="9" r:id="rId8"/>
    <sheet name="Sheet1" sheetId="10" r:id="rId9"/>
  </sheets>
  <definedNames>
    <definedName name="_xlnm._FilterDatabase" localSheetId="0" hidden="1">'CommandMatrix R1'!$A$1:$AA$1</definedName>
    <definedName name="_xlnm.Print_Area" localSheetId="2">'CommandMatrix R0'!$A$1:$R$22</definedName>
    <definedName name="_xlnm.Print_Area" localSheetId="0">'CommandMatrix R1'!#REF!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9" l="1"/>
  <c r="J9" i="9"/>
  <c r="I9" i="9"/>
  <c r="H9" i="9"/>
  <c r="G9" i="9"/>
  <c r="F9" i="9"/>
  <c r="E9" i="9"/>
  <c r="D9" i="9"/>
  <c r="K8" i="9"/>
  <c r="J8" i="9"/>
  <c r="I8" i="9"/>
  <c r="H8" i="9"/>
  <c r="G8" i="9"/>
  <c r="F8" i="9"/>
  <c r="E8" i="9"/>
  <c r="D8" i="9"/>
  <c r="K7" i="9"/>
  <c r="J7" i="9"/>
  <c r="I7" i="9"/>
  <c r="H7" i="9"/>
  <c r="G7" i="9"/>
  <c r="F7" i="9"/>
  <c r="E7" i="9"/>
  <c r="D7" i="9"/>
  <c r="K6" i="9"/>
  <c r="J6" i="9"/>
  <c r="I6" i="9"/>
  <c r="H6" i="9"/>
  <c r="G6" i="9"/>
  <c r="F6" i="9"/>
  <c r="E6" i="9"/>
  <c r="D6" i="9"/>
  <c r="E6" i="8"/>
  <c r="C23" i="8"/>
  <c r="E3" i="8" s="1"/>
  <c r="C8" i="8"/>
  <c r="C9" i="8" s="1"/>
  <c r="C11" i="8" s="1"/>
  <c r="Q12" i="7"/>
  <c r="Q13" i="7" s="1"/>
  <c r="Q10" i="7"/>
  <c r="P10" i="7"/>
  <c r="O12" i="7"/>
  <c r="O13" i="7" s="1"/>
  <c r="O10" i="7"/>
  <c r="N10" i="7"/>
  <c r="W97" i="1"/>
  <c r="X97" i="1"/>
  <c r="U97" i="1"/>
  <c r="T97" i="1"/>
  <c r="X95" i="1"/>
  <c r="W95" i="1"/>
  <c r="U95" i="1"/>
  <c r="T95" i="1"/>
  <c r="X100" i="1"/>
  <c r="W100" i="1"/>
  <c r="U100" i="1"/>
  <c r="T100" i="1"/>
  <c r="X98" i="1"/>
  <c r="W98" i="1"/>
  <c r="U98" i="1"/>
  <c r="T98" i="1"/>
  <c r="Q100" i="1"/>
  <c r="P100" i="1"/>
  <c r="Q99" i="1"/>
  <c r="P99" i="1"/>
  <c r="Q97" i="1"/>
  <c r="P97" i="1"/>
  <c r="Q96" i="1"/>
  <c r="P96" i="1"/>
  <c r="Q94" i="1"/>
  <c r="P94" i="1"/>
  <c r="Q93" i="1"/>
  <c r="P93" i="1"/>
  <c r="Q91" i="1"/>
  <c r="P91" i="1"/>
  <c r="Q90" i="1"/>
  <c r="P90" i="1"/>
  <c r="Q88" i="1"/>
  <c r="P88" i="1"/>
  <c r="Q87" i="1"/>
  <c r="P87" i="1"/>
  <c r="Q85" i="1"/>
  <c r="P85" i="1"/>
  <c r="Q84" i="1"/>
  <c r="P84" i="1"/>
  <c r="Q82" i="1"/>
  <c r="P82" i="1"/>
  <c r="Q81" i="1"/>
  <c r="P81" i="1"/>
  <c r="Q79" i="1"/>
  <c r="P79" i="1"/>
  <c r="Q78" i="1"/>
  <c r="P78" i="1"/>
  <c r="Q76" i="1"/>
  <c r="P76" i="1"/>
  <c r="Q75" i="1"/>
  <c r="P75" i="1"/>
  <c r="Q73" i="1"/>
  <c r="P73" i="1"/>
  <c r="Q72" i="1"/>
  <c r="P72" i="1"/>
  <c r="Q70" i="1"/>
  <c r="P70" i="1"/>
  <c r="Q69" i="1"/>
  <c r="P69" i="1"/>
  <c r="Q67" i="1"/>
  <c r="P67" i="1"/>
  <c r="Q66" i="1"/>
  <c r="P66" i="1"/>
  <c r="Q64" i="1"/>
  <c r="P64" i="1"/>
  <c r="Q63" i="1"/>
  <c r="P63" i="1"/>
  <c r="Q61" i="1"/>
  <c r="P61" i="1"/>
  <c r="Q60" i="1"/>
  <c r="P60" i="1"/>
  <c r="Q58" i="1"/>
  <c r="P58" i="1"/>
  <c r="Q57" i="1"/>
  <c r="P57" i="1"/>
  <c r="Q55" i="1"/>
  <c r="P55" i="1"/>
  <c r="Q54" i="1"/>
  <c r="P54" i="1"/>
  <c r="Q52" i="1"/>
  <c r="P52" i="1"/>
  <c r="Q51" i="1"/>
  <c r="P51" i="1"/>
  <c r="Q49" i="1"/>
  <c r="P49" i="1"/>
  <c r="Q48" i="1"/>
  <c r="P48" i="1"/>
  <c r="Q46" i="1"/>
  <c r="P46" i="1"/>
  <c r="Q45" i="1"/>
  <c r="P45" i="1"/>
  <c r="Q43" i="1"/>
  <c r="P43" i="1"/>
  <c r="Q42" i="1"/>
  <c r="P42" i="1"/>
  <c r="Q40" i="1"/>
  <c r="P40" i="1"/>
  <c r="Q39" i="1"/>
  <c r="P39" i="1"/>
  <c r="Q37" i="1"/>
  <c r="P37" i="1"/>
  <c r="Q36" i="1"/>
  <c r="P36" i="1"/>
  <c r="Q34" i="1"/>
  <c r="P34" i="1"/>
  <c r="Q33" i="1"/>
  <c r="P33" i="1"/>
  <c r="Q31" i="1"/>
  <c r="P31" i="1"/>
  <c r="Q30" i="1"/>
  <c r="P30" i="1"/>
  <c r="Q28" i="1"/>
  <c r="P28" i="1"/>
  <c r="Q27" i="1"/>
  <c r="P27" i="1"/>
  <c r="Q25" i="1"/>
  <c r="P25" i="1"/>
  <c r="Q24" i="1"/>
  <c r="P24" i="1"/>
  <c r="Q22" i="1"/>
  <c r="P22" i="1"/>
  <c r="Q21" i="1"/>
  <c r="P21" i="1"/>
  <c r="Q19" i="1"/>
  <c r="P19" i="1"/>
  <c r="Q18" i="1"/>
  <c r="P18" i="1"/>
  <c r="Q16" i="1"/>
  <c r="P16" i="1"/>
  <c r="Q15" i="1"/>
  <c r="P15" i="1"/>
  <c r="Q13" i="1"/>
  <c r="P13" i="1"/>
  <c r="Q12" i="1"/>
  <c r="P12" i="1"/>
  <c r="Q10" i="1"/>
  <c r="P10" i="1"/>
  <c r="Q9" i="1"/>
  <c r="P9" i="1"/>
  <c r="Q7" i="1"/>
  <c r="P7" i="1"/>
  <c r="Q6" i="1"/>
  <c r="P6" i="1"/>
  <c r="Q4" i="1"/>
  <c r="P4" i="1"/>
  <c r="Q3" i="1"/>
  <c r="P3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I12" i="7" s="1"/>
  <c r="I13" i="7" s="1"/>
  <c r="H9" i="7"/>
  <c r="G9" i="7"/>
  <c r="F9" i="7"/>
  <c r="G12" i="7" s="1"/>
  <c r="G13" i="7" s="1"/>
  <c r="E9" i="7"/>
  <c r="D9" i="7"/>
  <c r="C9" i="7"/>
  <c r="C13" i="7" s="1"/>
  <c r="B10" i="7"/>
  <c r="B9" i="7"/>
  <c r="K12" i="7" l="1"/>
  <c r="K13" i="7" s="1"/>
  <c r="E12" i="7"/>
  <c r="E13" i="7" s="1"/>
  <c r="M12" i="7"/>
  <c r="M13" i="7" s="1"/>
  <c r="N5" i="1"/>
  <c r="N7" i="1"/>
  <c r="N9" i="1"/>
  <c r="N13" i="1"/>
  <c r="N15" i="1"/>
  <c r="N17" i="1"/>
  <c r="N19" i="1"/>
  <c r="N21" i="1"/>
  <c r="N23" i="1"/>
  <c r="N27" i="1"/>
  <c r="N73" i="1"/>
  <c r="N75" i="1"/>
  <c r="N93" i="1"/>
  <c r="N95" i="1"/>
  <c r="N97" i="1"/>
  <c r="N99" i="1"/>
  <c r="V95" i="1"/>
  <c r="Y95" i="1" s="1"/>
  <c r="Z95" i="1" s="1"/>
  <c r="AB95" i="1" s="1"/>
  <c r="V97" i="1"/>
  <c r="Y97" i="1" s="1"/>
  <c r="Z97" i="1" s="1"/>
  <c r="C13" i="8"/>
  <c r="N34" i="1"/>
  <c r="N36" i="1"/>
  <c r="N40" i="1"/>
  <c r="N48" i="1"/>
  <c r="N56" i="1"/>
  <c r="N58" i="1"/>
  <c r="N60" i="1"/>
  <c r="N88" i="1"/>
  <c r="N90" i="1"/>
  <c r="N92" i="1"/>
  <c r="N96" i="1"/>
  <c r="N100" i="1"/>
  <c r="V98" i="1"/>
  <c r="Y98" i="1" s="1"/>
  <c r="Z98" i="1" s="1"/>
  <c r="V100" i="1"/>
  <c r="Y100" i="1" s="1"/>
  <c r="Z100" i="1" s="1"/>
  <c r="C16" i="8"/>
  <c r="C19" i="8" s="1"/>
  <c r="C12" i="8"/>
  <c r="E4" i="8"/>
  <c r="E2" i="8"/>
  <c r="N32" i="1"/>
  <c r="N33" i="1"/>
  <c r="N4" i="1"/>
  <c r="N61" i="1"/>
  <c r="N24" i="1"/>
  <c r="N63" i="1"/>
  <c r="N65" i="1"/>
  <c r="N71" i="1"/>
  <c r="N2" i="1"/>
  <c r="N37" i="1"/>
  <c r="N43" i="1"/>
  <c r="N45" i="1"/>
  <c r="N47" i="1"/>
  <c r="N57" i="1"/>
  <c r="N76" i="1"/>
  <c r="N78" i="1"/>
  <c r="N80" i="1"/>
  <c r="N84" i="1"/>
  <c r="N86" i="1"/>
  <c r="N29" i="1"/>
  <c r="N64" i="1"/>
  <c r="N25" i="1"/>
  <c r="N30" i="1"/>
  <c r="N39" i="1"/>
  <c r="N41" i="1"/>
  <c r="N52" i="1"/>
  <c r="N94" i="1"/>
  <c r="N98" i="1"/>
  <c r="N26" i="1"/>
  <c r="N28" i="1"/>
  <c r="N35" i="1"/>
  <c r="N42" i="1"/>
  <c r="N44" i="1"/>
  <c r="N46" i="1"/>
  <c r="N8" i="1"/>
  <c r="N10" i="1"/>
  <c r="N12" i="1"/>
  <c r="N14" i="1"/>
  <c r="N16" i="1"/>
  <c r="N20" i="1"/>
  <c r="N22" i="1"/>
  <c r="N31" i="1"/>
  <c r="N38" i="1"/>
  <c r="N49" i="1"/>
  <c r="N51" i="1"/>
  <c r="N53" i="1"/>
  <c r="N66" i="1"/>
  <c r="N68" i="1"/>
  <c r="N70" i="1"/>
  <c r="N72" i="1"/>
  <c r="N77" i="1"/>
  <c r="N79" i="1"/>
  <c r="N83" i="1"/>
  <c r="N85" i="1"/>
  <c r="N87" i="1"/>
  <c r="N54" i="1"/>
  <c r="N74" i="1"/>
  <c r="N81" i="1"/>
  <c r="N3" i="1"/>
  <c r="N6" i="1"/>
  <c r="N11" i="1"/>
  <c r="N18" i="1"/>
  <c r="N59" i="1"/>
  <c r="N62" i="1"/>
  <c r="N67" i="1"/>
  <c r="N69" i="1"/>
  <c r="N82" i="1"/>
  <c r="N89" i="1"/>
  <c r="N91" i="1"/>
  <c r="N50" i="1"/>
  <c r="N55" i="1"/>
  <c r="AA95" i="1" l="1"/>
  <c r="AC95" i="1" s="1"/>
  <c r="AA98" i="1"/>
  <c r="AC98" i="1" s="1"/>
  <c r="AB98" i="1"/>
  <c r="E8" i="8"/>
  <c r="E9" i="8" s="1"/>
  <c r="E11" i="8" s="1"/>
  <c r="AA97" i="1"/>
  <c r="AC97" i="1" s="1"/>
  <c r="AB97" i="1"/>
  <c r="C17" i="8"/>
  <c r="C20" i="8" s="1"/>
  <c r="AA100" i="1"/>
  <c r="AC100" i="1" s="1"/>
  <c r="AB100" i="1"/>
  <c r="E12" i="8" l="1"/>
  <c r="E13" i="8"/>
  <c r="E16" i="8" s="1"/>
  <c r="E17" i="8" s="1"/>
  <c r="E20" i="8"/>
  <c r="E19" i="8" l="1"/>
</calcChain>
</file>

<file path=xl/sharedStrings.xml><?xml version="1.0" encoding="utf-8"?>
<sst xmlns="http://schemas.openxmlformats.org/spreadsheetml/2006/main" count="1989" uniqueCount="761">
  <si>
    <t>Dot</t>
  </si>
  <si>
    <t>PostWait</t>
  </si>
  <si>
    <t>UpGap</t>
  </si>
  <si>
    <t>UpSpeed</t>
  </si>
  <si>
    <t>UpWait</t>
  </si>
  <si>
    <t>DnSpeed</t>
  </si>
  <si>
    <t>DispGap</t>
  </si>
  <si>
    <t>X1</t>
  </si>
  <si>
    <t>Y1</t>
  </si>
  <si>
    <t>X2</t>
  </si>
  <si>
    <t>Y2</t>
  </si>
  <si>
    <t>X3</t>
  </si>
  <si>
    <t>Y3</t>
  </si>
  <si>
    <t>X</t>
  </si>
  <si>
    <t>No</t>
  </si>
  <si>
    <t>Command</t>
  </si>
  <si>
    <t>Type</t>
  </si>
  <si>
    <t>Loop</t>
  </si>
  <si>
    <t>FOR</t>
  </si>
  <si>
    <t>NEXT</t>
  </si>
  <si>
    <t>Disp</t>
  </si>
  <si>
    <t>MOVE</t>
  </si>
  <si>
    <t>LINE</t>
  </si>
  <si>
    <t>CIRC</t>
  </si>
  <si>
    <t>ARC</t>
  </si>
  <si>
    <t>DOT</t>
  </si>
  <si>
    <t>Vision</t>
  </si>
  <si>
    <t>PCB OR</t>
  </si>
  <si>
    <t>BADMARK</t>
  </si>
  <si>
    <t>USE BAD MARK</t>
  </si>
  <si>
    <t>USE REF</t>
  </si>
  <si>
    <t>USE HEIGHT</t>
  </si>
  <si>
    <t>SUB CALL</t>
  </si>
  <si>
    <t>DELAY</t>
  </si>
  <si>
    <t>SUB</t>
  </si>
  <si>
    <t>BM ref No</t>
  </si>
  <si>
    <t>LoopID</t>
  </si>
  <si>
    <t>Disp Head No</t>
  </si>
  <si>
    <t>ID</t>
  </si>
  <si>
    <t>Time</t>
  </si>
  <si>
    <t>-</t>
  </si>
  <si>
    <t>PARA2</t>
  </si>
  <si>
    <t>Int</t>
  </si>
  <si>
    <t>Float</t>
  </si>
  <si>
    <t>PARA3</t>
  </si>
  <si>
    <t>BaseX</t>
  </si>
  <si>
    <t>BaseY</t>
  </si>
  <si>
    <t>Sub ID</t>
  </si>
  <si>
    <t>TWeight</t>
  </si>
  <si>
    <t>Delay ID</t>
  </si>
  <si>
    <t>RX</t>
  </si>
  <si>
    <t>RY</t>
  </si>
  <si>
    <t>Dest RX</t>
  </si>
  <si>
    <t>Dest RY</t>
  </si>
  <si>
    <t>ModelNo</t>
  </si>
  <si>
    <t>PARA1</t>
  </si>
  <si>
    <t>DotMode</t>
  </si>
  <si>
    <t>Subtype</t>
  </si>
  <si>
    <t>Cont</t>
  </si>
  <si>
    <t>Draw</t>
  </si>
  <si>
    <t>FPARA1</t>
  </si>
  <si>
    <t>FPARA2</t>
  </si>
  <si>
    <t>DnAccel</t>
  </si>
  <si>
    <t>StartDelay</t>
  </si>
  <si>
    <t>EndDelay</t>
  </si>
  <si>
    <t>RetGap</t>
  </si>
  <si>
    <t>RetAccel</t>
  </si>
  <si>
    <t>RetSpeed</t>
  </si>
  <si>
    <t>RetWait</t>
  </si>
  <si>
    <t>UpAccel</t>
  </si>
  <si>
    <t>GroupGap</t>
  </si>
  <si>
    <t>O</t>
  </si>
  <si>
    <t>Line Speed</t>
  </si>
  <si>
    <t>ExtTimed</t>
  </si>
  <si>
    <t>Auto</t>
  </si>
  <si>
    <t>Program</t>
  </si>
  <si>
    <t>FPara1 = 0</t>
  </si>
  <si>
    <t>FPara1 &gt; 1</t>
  </si>
  <si>
    <t>Para1</t>
  </si>
  <si>
    <t>Para2</t>
  </si>
  <si>
    <t>(SUB) &gt; 1</t>
  </si>
  <si>
    <t>Valid</t>
  </si>
  <si>
    <t>*Wait Ext Disp</t>
  </si>
  <si>
    <t>Not Valid</t>
  </si>
  <si>
    <t>n/a</t>
  </si>
  <si>
    <t>DnWait</t>
  </si>
  <si>
    <t>C</t>
  </si>
  <si>
    <t>DO REF</t>
  </si>
  <si>
    <t>Ref ID</t>
  </si>
  <si>
    <t>OfstX1</t>
  </si>
  <si>
    <t>OfstY1</t>
  </si>
  <si>
    <t>OfstX2</t>
  </si>
  <si>
    <t>OfstY2</t>
  </si>
  <si>
    <t>H ref ID</t>
  </si>
  <si>
    <t>OfstX3</t>
  </si>
  <si>
    <t>OfstY3</t>
  </si>
  <si>
    <t>Pts 1 or 3</t>
  </si>
  <si>
    <t>Ref/FOV</t>
  </si>
  <si>
    <t>AngTol</t>
  </si>
  <si>
    <t>XYTol</t>
  </si>
  <si>
    <t>MinScore</t>
  </si>
  <si>
    <t>DO HEIGHT</t>
  </si>
  <si>
    <t>Weight</t>
  </si>
  <si>
    <t>MasterID</t>
  </si>
  <si>
    <t>Pass X</t>
  </si>
  <si>
    <t>Pass Y</t>
  </si>
  <si>
    <t>Pass X2</t>
  </si>
  <si>
    <t>Pass Y2</t>
  </si>
  <si>
    <t>Final X</t>
  </si>
  <si>
    <t>Final Y</t>
  </si>
  <si>
    <t>ZTol</t>
  </si>
  <si>
    <t>Loop 1</t>
  </si>
  <si>
    <t>Loop 2</t>
  </si>
  <si>
    <t>PARA4</t>
  </si>
  <si>
    <t>LoopDir</t>
  </si>
  <si>
    <t>PitchX1</t>
  </si>
  <si>
    <t>PitchY1</t>
  </si>
  <si>
    <t>PitchX2</t>
  </si>
  <si>
    <t>PitchY2</t>
  </si>
  <si>
    <t>StartX</t>
  </si>
  <si>
    <t>StartY</t>
  </si>
  <si>
    <t>CLEAN</t>
  </si>
  <si>
    <t>PURGE</t>
  </si>
  <si>
    <t>GO_MAINT</t>
  </si>
  <si>
    <t>SEPARATOR</t>
  </si>
  <si>
    <t>Misc</t>
  </si>
  <si>
    <t>Loop Dir</t>
  </si>
  <si>
    <t>X First, Z</t>
  </si>
  <si>
    <t>Y First, Z</t>
  </si>
  <si>
    <t>X First, U</t>
  </si>
  <si>
    <t>Y First, U</t>
  </si>
  <si>
    <t>PARA5</t>
  </si>
  <si>
    <t>Options</t>
  </si>
  <si>
    <t>Synchronized Z2</t>
  </si>
  <si>
    <t>Independent Z2</t>
  </si>
  <si>
    <t>DO VISMAP</t>
  </si>
  <si>
    <t>Map ID</t>
  </si>
  <si>
    <t>Fov C</t>
  </si>
  <si>
    <t>Fov R</t>
  </si>
  <si>
    <t>UPitchX</t>
  </si>
  <si>
    <t>UPitchY</t>
  </si>
  <si>
    <t>UCountX</t>
  </si>
  <si>
    <t>UCountY</t>
  </si>
  <si>
    <t>CPitchX</t>
  </si>
  <si>
    <t>CPitchY</t>
  </si>
  <si>
    <t>CCountY</t>
  </si>
  <si>
    <t>CCountX</t>
  </si>
  <si>
    <t>String</t>
  </si>
  <si>
    <t>Para</t>
  </si>
  <si>
    <t>IPara (int)</t>
  </si>
  <si>
    <t>Dpara(double)</t>
  </si>
  <si>
    <t>PosX</t>
  </si>
  <si>
    <t>PosY</t>
  </si>
  <si>
    <t>PosZ</t>
  </si>
  <si>
    <t>nil</t>
  </si>
  <si>
    <t>Index</t>
  </si>
  <si>
    <t>Sub</t>
  </si>
  <si>
    <t>SubID</t>
  </si>
  <si>
    <t>DestRX</t>
  </si>
  <si>
    <t>DestRY</t>
  </si>
  <si>
    <t>CIRC/ARC</t>
  </si>
  <si>
    <t>PassRX</t>
  </si>
  <si>
    <t>PassRY</t>
  </si>
  <si>
    <t>PassRX2</t>
  </si>
  <si>
    <t>PassRY2</t>
  </si>
  <si>
    <t>Function</t>
  </si>
  <si>
    <t>Vis</t>
  </si>
  <si>
    <t>DO_REF</t>
  </si>
  <si>
    <t>RefID</t>
  </si>
  <si>
    <t>RefRX1</t>
  </si>
  <si>
    <t>RefRY1</t>
  </si>
  <si>
    <t>USE_REF</t>
  </si>
  <si>
    <t>Height</t>
  </si>
  <si>
    <t>USE_HEIGHT</t>
  </si>
  <si>
    <t>HeightID</t>
  </si>
  <si>
    <t>RX1</t>
  </si>
  <si>
    <t>RY1</t>
  </si>
  <si>
    <t>RX2</t>
  </si>
  <si>
    <t>RY2</t>
  </si>
  <si>
    <t>RX3</t>
  </si>
  <si>
    <t>RY3</t>
  </si>
  <si>
    <t>HeadMode</t>
  </si>
  <si>
    <t>Map</t>
  </si>
  <si>
    <t>FovC</t>
  </si>
  <si>
    <t>FovR</t>
  </si>
  <si>
    <t>UColX</t>
  </si>
  <si>
    <t>UColPX</t>
  </si>
  <si>
    <t>UColPY</t>
  </si>
  <si>
    <t>URowX</t>
  </si>
  <si>
    <t>URowPX</t>
  </si>
  <si>
    <t>URowPY</t>
  </si>
  <si>
    <t>CColX</t>
  </si>
  <si>
    <t>CColPX</t>
  </si>
  <si>
    <t>CColPY</t>
  </si>
  <si>
    <t>CRowX</t>
  </si>
  <si>
    <t>CRowPX</t>
  </si>
  <si>
    <t>CRowPY</t>
  </si>
  <si>
    <t>DO_BdCapture</t>
  </si>
  <si>
    <t>ImageID</t>
  </si>
  <si>
    <t>USE_MAP</t>
  </si>
  <si>
    <t>CREATE_MAP</t>
  </si>
  <si>
    <t>BoardID</t>
  </si>
  <si>
    <t>HeadType</t>
  </si>
  <si>
    <t>Single</t>
  </si>
  <si>
    <t>TwinFR</t>
  </si>
  <si>
    <t>URowCount</t>
  </si>
  <si>
    <t>CRowCount</t>
  </si>
  <si>
    <t>MapType</t>
  </si>
  <si>
    <t>Manual</t>
  </si>
  <si>
    <t>BoardVision</t>
  </si>
  <si>
    <t>Count</t>
  </si>
  <si>
    <t>Delay</t>
  </si>
  <si>
    <t>Event</t>
  </si>
  <si>
    <t>None</t>
  </si>
  <si>
    <t>Filling</t>
  </si>
  <si>
    <t>PreMove</t>
  </si>
  <si>
    <t>MapStart</t>
  </si>
  <si>
    <t>DO_BdOrient</t>
  </si>
  <si>
    <t>RefPts</t>
  </si>
  <si>
    <t>COUNTER</t>
  </si>
  <si>
    <t>COND_ON</t>
  </si>
  <si>
    <t>Event1</t>
  </si>
  <si>
    <t>Event2</t>
  </si>
  <si>
    <t>Event3</t>
  </si>
  <si>
    <t>COND_OFF</t>
  </si>
  <si>
    <t>Value1_L</t>
  </si>
  <si>
    <t>Value1_U</t>
  </si>
  <si>
    <t>Value2_L</t>
  </si>
  <si>
    <t>Value2_U</t>
  </si>
  <si>
    <t>Value3_L</t>
  </si>
  <si>
    <t>Value3_U</t>
  </si>
  <si>
    <t>Cond1</t>
  </si>
  <si>
    <t>Cond2</t>
  </si>
  <si>
    <t>Cond3</t>
  </si>
  <si>
    <t>Logic1</t>
  </si>
  <si>
    <t>Logic2</t>
  </si>
  <si>
    <t>Logic3</t>
  </si>
  <si>
    <t>Wtol</t>
  </si>
  <si>
    <t>DO_UnitMark</t>
  </si>
  <si>
    <t>Condition</t>
  </si>
  <si>
    <t>Measurement</t>
  </si>
  <si>
    <t>EndX</t>
  </si>
  <si>
    <t>EndY</t>
  </si>
  <si>
    <t>Minterval</t>
  </si>
  <si>
    <t>Wspec</t>
  </si>
  <si>
    <t>Hspec</t>
  </si>
  <si>
    <t>Htol</t>
  </si>
  <si>
    <t>ContErrorCount</t>
  </si>
  <si>
    <t>Mspeed</t>
  </si>
  <si>
    <t>Sample</t>
  </si>
  <si>
    <t>DWELL</t>
  </si>
  <si>
    <t>Ttol</t>
  </si>
  <si>
    <t>RefX1</t>
  </si>
  <si>
    <t>RefY1</t>
  </si>
  <si>
    <t>RefX2</t>
  </si>
  <si>
    <t>RefY2</t>
  </si>
  <si>
    <t>Points</t>
  </si>
  <si>
    <t>RX4</t>
  </si>
  <si>
    <t>RX5</t>
  </si>
  <si>
    <t>RX6</t>
  </si>
  <si>
    <t>RX7</t>
  </si>
  <si>
    <t>RX8</t>
  </si>
  <si>
    <t>RX9</t>
  </si>
  <si>
    <t>RX10</t>
  </si>
  <si>
    <t>RX11</t>
  </si>
  <si>
    <t>RX12</t>
  </si>
  <si>
    <t>RX13</t>
  </si>
  <si>
    <t>RX14</t>
  </si>
  <si>
    <t>RY4</t>
  </si>
  <si>
    <t>RY5</t>
  </si>
  <si>
    <t>RY6</t>
  </si>
  <si>
    <t>RY7</t>
  </si>
  <si>
    <t>RY8</t>
  </si>
  <si>
    <t>RY9</t>
  </si>
  <si>
    <t>RY10</t>
  </si>
  <si>
    <t>RY11</t>
  </si>
  <si>
    <t>RY12</t>
  </si>
  <si>
    <t>RY13</t>
  </si>
  <si>
    <t>RY14</t>
  </si>
  <si>
    <t>RX15</t>
  </si>
  <si>
    <t>RX16</t>
  </si>
  <si>
    <t>RX17</t>
  </si>
  <si>
    <t>RY15</t>
  </si>
  <si>
    <t>RY16</t>
  </si>
  <si>
    <t>RY17</t>
  </si>
  <si>
    <t>RX18</t>
  </si>
  <si>
    <t>RX19</t>
  </si>
  <si>
    <t>RX20</t>
  </si>
  <si>
    <t>RY18</t>
  </si>
  <si>
    <t>RY19</t>
  </si>
  <si>
    <t>RY20</t>
  </si>
  <si>
    <t>RX2_1</t>
  </si>
  <si>
    <t>RY2_1</t>
  </si>
  <si>
    <t>PURGEDOT</t>
  </si>
  <si>
    <t>AbsX2</t>
  </si>
  <si>
    <t>AbsX1</t>
  </si>
  <si>
    <t>AbsY2</t>
  </si>
  <si>
    <t>AbsZ2</t>
  </si>
  <si>
    <t>AbsY1</t>
  </si>
  <si>
    <t>AbsZ1</t>
  </si>
  <si>
    <t>DotMode
0=Auto
1=Manual</t>
  </si>
  <si>
    <t>PreMoveZ</t>
  </si>
  <si>
    <t>H2Mode
0=Ind
1=Sync</t>
  </si>
  <si>
    <t>0-FoundOK
1-FoundNG</t>
  </si>
  <si>
    <t>0=Reset
1=Inc
-1=Dec</t>
  </si>
  <si>
    <t>Layout</t>
  </si>
  <si>
    <t>FOR_LAYOUT</t>
  </si>
  <si>
    <t>END_LAYOUT</t>
  </si>
  <si>
    <t>LayoutID</t>
  </si>
  <si>
    <t>CamID</t>
  </si>
  <si>
    <t>Path</t>
  </si>
  <si>
    <t>HeadMode
0=Single
1=SyncHead2</t>
  </si>
  <si>
    <t>ULayoutType
0=Matrix
1=Random</t>
  </si>
  <si>
    <t>CColLayoutType
0=Matrix
1=MPitch</t>
  </si>
  <si>
    <t>CRowLayoutType
0=Matrix
1=MPitch</t>
  </si>
  <si>
    <t>Zone
(1~2)</t>
  </si>
  <si>
    <t>UCount</t>
  </si>
  <si>
    <t>UColCount</t>
  </si>
  <si>
    <t>CColCount</t>
  </si>
  <si>
    <t>UDX_A0</t>
  </si>
  <si>
    <t>UDX_A1</t>
  </si>
  <si>
    <t>UDX_A2</t>
  </si>
  <si>
    <t>…</t>
  </si>
  <si>
    <t>UDX_A99</t>
  </si>
  <si>
    <t>UDY_A0</t>
  </si>
  <si>
    <t>UDY_A1</t>
  </si>
  <si>
    <t>UDY_A2</t>
  </si>
  <si>
    <t>UDY_A99</t>
  </si>
  <si>
    <t>CColDX_A1</t>
  </si>
  <si>
    <t>CColDX_A2</t>
  </si>
  <si>
    <t>CColDX_A99</t>
  </si>
  <si>
    <t>CColDY_A1</t>
  </si>
  <si>
    <t>CColDY_A2</t>
  </si>
  <si>
    <t>CColDY_A99</t>
  </si>
  <si>
    <t>CRowDX_A1</t>
  </si>
  <si>
    <t>CRowDX_A2</t>
  </si>
  <si>
    <t>CRowDX_A99</t>
  </si>
  <si>
    <t>CRowDY_A1</t>
  </si>
  <si>
    <t>CRowDY_A2</t>
  </si>
  <si>
    <t>CRowDY_A99</t>
  </si>
  <si>
    <t>LayoutType
0=Board
1=Cluster
2=ClusterCol
3=ClusterRow
4=Unit
5=UnitCol
6=UnitRow</t>
  </si>
  <si>
    <t>Y</t>
  </si>
  <si>
    <t>Z</t>
  </si>
  <si>
    <t>U</t>
  </si>
  <si>
    <t>A</t>
  </si>
  <si>
    <t>B</t>
  </si>
  <si>
    <t>D</t>
  </si>
  <si>
    <t>MapID</t>
  </si>
  <si>
    <t>Pat_W</t>
  </si>
  <si>
    <t>Pat_H</t>
  </si>
  <si>
    <t>Pat_X</t>
  </si>
  <si>
    <t>Pat_Y</t>
  </si>
  <si>
    <t>Outline_W</t>
  </si>
  <si>
    <t>Outline_H</t>
  </si>
  <si>
    <t>Pat Type</t>
  </si>
  <si>
    <t>RefDistTol</t>
  </si>
  <si>
    <t>PatDistTol</t>
  </si>
  <si>
    <t>SettleTime</t>
  </si>
  <si>
    <t>SkipCount</t>
  </si>
  <si>
    <t>FailAction
0=Normal
1=PromptReject
2=AutoReject</t>
  </si>
  <si>
    <t>ID (int)</t>
  </si>
  <si>
    <t>LogicalX DataCol</t>
  </si>
  <si>
    <t>LogicalY DataCol</t>
  </si>
  <si>
    <t>ActualX DataCol</t>
  </si>
  <si>
    <t>ActualY DataCol</t>
  </si>
  <si>
    <t>OfstX DataCol</t>
  </si>
  <si>
    <t>OfstY DataCol</t>
  </si>
  <si>
    <t>Output Data
0=False
1=True</t>
  </si>
  <si>
    <t>DATA_TEXT</t>
  </si>
  <si>
    <t>DATA</t>
  </si>
  <si>
    <t>TextOut</t>
  </si>
  <si>
    <t>0=Text
1=DateTime</t>
  </si>
  <si>
    <t>DATA_COMPUTE</t>
  </si>
  <si>
    <t>Min</t>
  </si>
  <si>
    <t>Max</t>
  </si>
  <si>
    <t>Max-Min</t>
  </si>
  <si>
    <t>Ave</t>
  </si>
  <si>
    <t>StDev</t>
  </si>
  <si>
    <t>Acc3S</t>
  </si>
  <si>
    <t>Method</t>
  </si>
  <si>
    <t>PP_RECYCLE_B</t>
  </si>
  <si>
    <t>PP_RECYCLE_N</t>
  </si>
  <si>
    <t>PP_FILL</t>
  </si>
  <si>
    <t>VOLUME_MAP</t>
  </si>
  <si>
    <t>Index (int)</t>
  </si>
  <si>
    <t>Index1</t>
  </si>
  <si>
    <t>Map Method
0=Qty
1=Rate</t>
  </si>
  <si>
    <t>Unit
0=RelValue
1=Percentage</t>
  </si>
  <si>
    <t>..</t>
  </si>
  <si>
    <t>Index99</t>
  </si>
  <si>
    <t>Value0</t>
  </si>
  <si>
    <t>Value1</t>
  </si>
  <si>
    <t>Value99</t>
  </si>
  <si>
    <t>Ref Point</t>
  </si>
  <si>
    <t>Reference
0=ByFrame
1=ByTime</t>
  </si>
  <si>
    <t>Index0
(count,
ms)</t>
  </si>
  <si>
    <t>Thld</t>
  </si>
  <si>
    <t>Mode
0=Pattern
1=Binary</t>
  </si>
  <si>
    <t>MinPixelPcnt</t>
  </si>
  <si>
    <t>OK Yield</t>
  </si>
  <si>
    <t>Date</t>
  </si>
  <si>
    <t>Desc</t>
  </si>
  <si>
    <t>RootCause</t>
  </si>
  <si>
    <t>Response</t>
  </si>
  <si>
    <t>MsgPrompt</t>
  </si>
  <si>
    <t>Error</t>
  </si>
  <si>
    <t>Assist</t>
  </si>
  <si>
    <t>Field 0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</si>
  <si>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</si>
  <si>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</si>
  <si>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</si>
  <si>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</si>
  <si>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</si>
  <si>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</si>
  <si>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</si>
  <si>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</si>
  <si>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</si>
  <si>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ProgName</t>
  </si>
  <si>
    <t>Base A</t>
  </si>
  <si>
    <t>Ofst A</t>
  </si>
  <si>
    <t xml:space="preserve"> Adj A</t>
  </si>
  <si>
    <t>Base B</t>
  </si>
  <si>
    <t xml:space="preserve"> Adj B</t>
  </si>
  <si>
    <t>Ofst B</t>
  </si>
  <si>
    <t>Field 10</t>
  </si>
  <si>
    <t>Field 11</t>
  </si>
  <si>
    <t>Field 12</t>
  </si>
  <si>
    <t>Field 13</t>
  </si>
  <si>
    <t>Field 14</t>
  </si>
  <si>
    <t>Field 15</t>
  </si>
  <si>
    <t>VolAdj + Type</t>
  </si>
  <si>
    <t>BSuckAdj + Type</t>
  </si>
  <si>
    <t>Load Prog + Type</t>
  </si>
  <si>
    <t>CNTR</t>
  </si>
  <si>
    <t>Message</t>
  </si>
  <si>
    <t>CNTR_ACTION</t>
  </si>
  <si>
    <t>Value</t>
  </si>
  <si>
    <t>0=None
1=PromptMessage</t>
  </si>
  <si>
    <t>SM_CIRC</t>
  </si>
  <si>
    <t>Resv</t>
  </si>
  <si>
    <t>Overlap Length</t>
  </si>
  <si>
    <t>End Length</t>
  </si>
  <si>
    <t>Start Length</t>
  </si>
  <si>
    <t>Dist, mm</t>
  </si>
  <si>
    <t>Calc'd</t>
  </si>
  <si>
    <t>Actual</t>
  </si>
  <si>
    <t>ms</t>
  </si>
  <si>
    <t>Average</t>
  </si>
  <si>
    <t>Variation</t>
  </si>
  <si>
    <t>Start Dist</t>
  </si>
  <si>
    <t>End Dist</t>
  </si>
  <si>
    <t>Diff</t>
  </si>
  <si>
    <t>16:36:03 PM</t>
  </si>
  <si>
    <t xml:space="preserve">MoveArc Pass </t>
  </si>
  <si>
    <t xml:space="preserve">C, S, E </t>
  </si>
  <si>
    <t>16:36:04 PM</t>
  </si>
  <si>
    <t>16:36:05 PM</t>
  </si>
  <si>
    <t>16:36:09 PM</t>
  </si>
  <si>
    <t>16:36:10 PM</t>
  </si>
  <si>
    <t>16:36:14 PM</t>
  </si>
  <si>
    <t>16:36:16 PM</t>
  </si>
  <si>
    <t>16:36:19 PM</t>
  </si>
  <si>
    <t>16:36:21 PM</t>
  </si>
  <si>
    <t>16:36:24 PM</t>
  </si>
  <si>
    <t>16:36:26 PM</t>
  </si>
  <si>
    <t>16:36:29 PM</t>
  </si>
  <si>
    <t>16:36:31 PM</t>
  </si>
  <si>
    <t>16:36:34 PM</t>
  </si>
  <si>
    <t>16:36:35 PM</t>
  </si>
  <si>
    <t>16:36:36 PM</t>
  </si>
  <si>
    <t>16:36:40 PM</t>
  </si>
  <si>
    <t>16:36:42 PM</t>
  </si>
  <si>
    <t xml:space="preserve">MoveArc Fail </t>
  </si>
  <si>
    <t>16:36:54 PM</t>
  </si>
  <si>
    <t>16:36:56 PM</t>
  </si>
  <si>
    <t>16:36:59 PM</t>
  </si>
  <si>
    <t>16:37:01 PM</t>
  </si>
  <si>
    <t>16:37:04 PM</t>
  </si>
  <si>
    <t>16:37:06 PM</t>
  </si>
  <si>
    <t>16:37:09 PM</t>
  </si>
  <si>
    <t>16:37:11 PM</t>
  </si>
  <si>
    <t>16:37:14 PM</t>
  </si>
  <si>
    <t>16:37:15 PM</t>
  </si>
  <si>
    <t>16:37:16 PM</t>
  </si>
  <si>
    <t>16:37:20 PM</t>
  </si>
  <si>
    <t>16:37:21 PM</t>
  </si>
  <si>
    <t>16:37:25 PM</t>
  </si>
  <si>
    <t>16:37:27 PM</t>
  </si>
  <si>
    <t>16:37:30 PM</t>
  </si>
  <si>
    <t>16:37:32 PM</t>
  </si>
  <si>
    <t>16:37:35 PM</t>
  </si>
  <si>
    <t>16:37:37 PM</t>
  </si>
  <si>
    <t>16:37:40 PM</t>
  </si>
  <si>
    <t>16:37:42 PM</t>
  </si>
  <si>
    <t>16:37:45 PM</t>
  </si>
  <si>
    <t>16:37:46 PM</t>
  </si>
  <si>
    <t>16:37:47 PM</t>
  </si>
  <si>
    <t>16:37:51 PM</t>
  </si>
  <si>
    <t>16:37:52 PM</t>
  </si>
  <si>
    <t>16:37:56 PM</t>
  </si>
  <si>
    <t>16:37:58 PM</t>
  </si>
  <si>
    <t>16:38:01 PM</t>
  </si>
  <si>
    <t>16:38:03 PM</t>
  </si>
  <si>
    <t>16:38:06 PM</t>
  </si>
  <si>
    <t>16:38:08 PM</t>
  </si>
  <si>
    <t>16:38:11 PM</t>
  </si>
  <si>
    <t>16:38:13 PM</t>
  </si>
  <si>
    <t>16:38:16 PM</t>
  </si>
  <si>
    <t>16:38:17 PM</t>
  </si>
  <si>
    <t>16:38:18 PM</t>
  </si>
  <si>
    <t>16:38:22 PM</t>
  </si>
  <si>
    <t>16:38:23 PM</t>
  </si>
  <si>
    <t>16:38:27 PM</t>
  </si>
  <si>
    <t>16:38:29 PM</t>
  </si>
  <si>
    <t>16:38:32 PM</t>
  </si>
  <si>
    <t>16:38:34 PM</t>
  </si>
  <si>
    <t>16:38:37 PM</t>
  </si>
  <si>
    <t>16:38:39 PM</t>
  </si>
  <si>
    <t>16:38:42 PM</t>
  </si>
  <si>
    <t>16:38:44 PM</t>
  </si>
  <si>
    <t>16:38:47 PM</t>
  </si>
  <si>
    <t>16:38:48 PM</t>
  </si>
  <si>
    <t>16:38:49 PM</t>
  </si>
  <si>
    <t>16:38:53 PM</t>
  </si>
  <si>
    <t>16:38:55 PM</t>
  </si>
  <si>
    <t>16:38:58 PM</t>
  </si>
  <si>
    <t>16:39:00 PM</t>
  </si>
  <si>
    <t>Radius</t>
  </si>
  <si>
    <t>Theta</t>
  </si>
  <si>
    <t>Len</t>
  </si>
  <si>
    <t>S_Theta</t>
  </si>
  <si>
    <t>S_Rad</t>
  </si>
  <si>
    <t>E_Theta</t>
  </si>
  <si>
    <t>ErrorX</t>
  </si>
  <si>
    <t>ErrorY</t>
  </si>
  <si>
    <t>?</t>
  </si>
  <si>
    <t>Time Error %</t>
  </si>
  <si>
    <t>Time Error</t>
  </si>
  <si>
    <t>Start Speed</t>
  </si>
  <si>
    <t>Drive Speed</t>
  </si>
  <si>
    <t>u</t>
  </si>
  <si>
    <t>v</t>
  </si>
  <si>
    <t>Accel</t>
  </si>
  <si>
    <t>Decel</t>
  </si>
  <si>
    <t>a</t>
  </si>
  <si>
    <t>d</t>
  </si>
  <si>
    <t>Dist</t>
  </si>
  <si>
    <t>s</t>
  </si>
  <si>
    <t>Accel Time</t>
  </si>
  <si>
    <t>Decel Time</t>
  </si>
  <si>
    <t>Accel Dist</t>
  </si>
  <si>
    <t>sa</t>
  </si>
  <si>
    <t>ta</t>
  </si>
  <si>
    <t>Trapezoid</t>
  </si>
  <si>
    <t>Decel Dist</t>
  </si>
  <si>
    <t>td</t>
  </si>
  <si>
    <t>sd</t>
  </si>
  <si>
    <t>Const Time</t>
  </si>
  <si>
    <t>Const Dist</t>
  </si>
  <si>
    <t>Dist 2</t>
  </si>
  <si>
    <t>Speed Ratio</t>
  </si>
  <si>
    <t>Total Dist</t>
  </si>
  <si>
    <t>Total Time</t>
  </si>
  <si>
    <t>Volume Control</t>
  </si>
  <si>
    <t>VOLUME_OFST</t>
  </si>
  <si>
    <t>Mode
0=Manual
1=Auto</t>
  </si>
  <si>
    <t>RECTFILL</t>
  </si>
  <si>
    <t>Xlines</t>
  </si>
  <si>
    <t>Ylines</t>
  </si>
  <si>
    <t>LineReverse
0=None
1=OddRow
2=OddCol</t>
  </si>
  <si>
    <t>0=FrameCount
1=UnitCount
2=Runtime</t>
  </si>
  <si>
    <t>PostVacTime</t>
  </si>
  <si>
    <t>VOL_COMP</t>
  </si>
  <si>
    <t>HeadA_Comp</t>
  </si>
  <si>
    <t>HeadB_Comp</t>
  </si>
  <si>
    <t>EndOfst</t>
  </si>
  <si>
    <t>MEASL_WH</t>
  </si>
  <si>
    <t>MEASL_H</t>
  </si>
  <si>
    <t>StartV</t>
  </si>
  <si>
    <t>DriveV</t>
  </si>
  <si>
    <t>MSpeed</t>
  </si>
  <si>
    <t>SampleRate</t>
  </si>
  <si>
    <t>RefLen</t>
  </si>
  <si>
    <t>MeasLen</t>
  </si>
  <si>
    <t>Ref1Pattern</t>
  </si>
  <si>
    <t>Ref1Judge</t>
  </si>
  <si>
    <t>Ref2Pattern</t>
  </si>
  <si>
    <t>Ref2Judge</t>
  </si>
  <si>
    <t>MeasPattern</t>
  </si>
  <si>
    <t>MeasJudge</t>
  </si>
  <si>
    <t>Smooth</t>
  </si>
  <si>
    <t>Mode
0=Normal
1=OTF</t>
  </si>
  <si>
    <t>Blending Time</t>
  </si>
  <si>
    <t>(ms)</t>
  </si>
  <si>
    <t>Speed</t>
  </si>
  <si>
    <t>mm/s</t>
  </si>
  <si>
    <t>Distance Affected (mm)</t>
  </si>
  <si>
    <t>DOT_ARR</t>
  </si>
  <si>
    <t>Angle</t>
  </si>
  <si>
    <t>RSX</t>
  </si>
  <si>
    <t>RSY</t>
  </si>
  <si>
    <t>RCX</t>
  </si>
  <si>
    <t>RCY</t>
  </si>
  <si>
    <t>ScanPath</t>
  </si>
  <si>
    <t>ScanMode</t>
  </si>
  <si>
    <t>ScanSpeed</t>
  </si>
  <si>
    <t>Resolution
(v+1)*2</t>
  </si>
  <si>
    <t>Gain</t>
  </si>
  <si>
    <t>Exposure_ms</t>
  </si>
  <si>
    <t>FocusNo</t>
  </si>
  <si>
    <t>Rotation
0=0
1=90
2=-90</t>
  </si>
  <si>
    <t>Nil</t>
  </si>
  <si>
    <t>Move</t>
  </si>
  <si>
    <t>GO_POS</t>
  </si>
  <si>
    <t>Y Pos</t>
  </si>
  <si>
    <t>Z Pos</t>
  </si>
  <si>
    <t>X Pos</t>
  </si>
  <si>
    <t>X2 Pos</t>
  </si>
  <si>
    <t>Y2 Pos</t>
  </si>
  <si>
    <t>Z2 Pos</t>
  </si>
  <si>
    <t>RX Pos</t>
  </si>
  <si>
    <t>RY Pos</t>
  </si>
  <si>
    <t>EarlyCutOff</t>
  </si>
  <si>
    <t>DOT_MULTI</t>
  </si>
  <si>
    <t>RX99</t>
  </si>
  <si>
    <t>RY99</t>
  </si>
  <si>
    <t>Disp1</t>
  </si>
  <si>
    <t>Disp2</t>
  </si>
  <si>
    <t>Disp3</t>
  </si>
  <si>
    <t>RX0</t>
  </si>
  <si>
    <t>RY0</t>
  </si>
  <si>
    <t>Disp0</t>
  </si>
  <si>
    <t>PosU</t>
  </si>
  <si>
    <t>FUNC_CLEAN</t>
  </si>
  <si>
    <t>Cond Para</t>
  </si>
  <si>
    <t>Cond1
0=Always
1=StartOfBoard
2=EndOfBoard
3=CountBoard
4=CountUnit</t>
  </si>
  <si>
    <t>Threshold</t>
  </si>
  <si>
    <t>READ_ID</t>
  </si>
  <si>
    <t>RelX1</t>
  </si>
  <si>
    <t>RelY1</t>
  </si>
  <si>
    <t>FrameID</t>
  </si>
  <si>
    <t>Weight Cal</t>
  </si>
  <si>
    <t>WEIGHT_CAL</t>
  </si>
  <si>
    <t>Cond1 Value</t>
  </si>
  <si>
    <t>Cond1
None, 
Always, StartOfBoard, ContinueBoard, EndOfBoard, EveryNthBoard</t>
  </si>
  <si>
    <t>Pos Count</t>
  </si>
  <si>
    <t>Dot Count</t>
  </si>
  <si>
    <t>UpdateAllLayout</t>
  </si>
  <si>
    <t>Density</t>
  </si>
  <si>
    <t>Flowrate</t>
  </si>
  <si>
    <t>mg/dot</t>
  </si>
  <si>
    <t>mg/d</t>
  </si>
  <si>
    <t>TP</t>
  </si>
  <si>
    <t>SP</t>
  </si>
  <si>
    <t>PP</t>
  </si>
  <si>
    <t>HM</t>
  </si>
  <si>
    <t>PPD</t>
  </si>
  <si>
    <t>no support</t>
  </si>
  <si>
    <t>RV</t>
  </si>
  <si>
    <t>VM</t>
  </si>
  <si>
    <t>√</t>
  </si>
  <si>
    <t>Calibration Adjust</t>
  </si>
  <si>
    <t>Volume</t>
  </si>
  <si>
    <t>Fpress</t>
  </si>
  <si>
    <t>Calibration Measurement</t>
  </si>
  <si>
    <t>Accept Tol</t>
  </si>
  <si>
    <t>SizeX</t>
  </si>
  <si>
    <t>SizeY</t>
  </si>
  <si>
    <t>FILL_PAT</t>
  </si>
  <si>
    <t>Section</t>
  </si>
  <si>
    <t>CavityX</t>
  </si>
  <si>
    <t>CavityY</t>
  </si>
  <si>
    <t>CavitySizeX</t>
  </si>
  <si>
    <t>CavitySizeY</t>
  </si>
  <si>
    <t>Ratio</t>
  </si>
  <si>
    <t>RatioX</t>
  </si>
  <si>
    <t>RatioY</t>
  </si>
  <si>
    <t>Compensate</t>
  </si>
  <si>
    <t>Ref_TLX</t>
  </si>
  <si>
    <t>Ref_TLY</t>
  </si>
  <si>
    <t>Ref_TRX</t>
  </si>
  <si>
    <t>Ref_TRY</t>
  </si>
  <si>
    <t>Ref_BLX</t>
  </si>
  <si>
    <t>Ref_BLY</t>
  </si>
  <si>
    <t>Ref_BRX</t>
  </si>
  <si>
    <t>Ref_BRY</t>
  </si>
  <si>
    <t>TLPos_X</t>
  </si>
  <si>
    <t>TLPos_Y</t>
  </si>
  <si>
    <t>0-Normal
1-Wafer</t>
  </si>
  <si>
    <t>InspectID</t>
  </si>
  <si>
    <t>DO_INSPECT</t>
  </si>
  <si>
    <t>Cond2
0=Always
1=StartOfBoard
2=EndOfBoard</t>
  </si>
  <si>
    <t>Cond1 Para</t>
  </si>
  <si>
    <t>Cond2 Para</t>
  </si>
  <si>
    <t>Cond1
0=Always
1=StartOfBoard
2=EndOfBoard
ContinueBoard
EveryNthBoard
Board_EveryP1NthShot</t>
  </si>
  <si>
    <t>SPIRAL_FILL</t>
  </si>
  <si>
    <t>CenterX</t>
  </si>
  <si>
    <t>CenterY</t>
  </si>
  <si>
    <t>Diameter</t>
  </si>
  <si>
    <t>SweepAngle</t>
  </si>
  <si>
    <t>Pitch</t>
  </si>
  <si>
    <t>Cond0</t>
  </si>
  <si>
    <t>MEASL_MEN</t>
  </si>
  <si>
    <t>Spec</t>
  </si>
  <si>
    <t>OnStart</t>
  </si>
  <si>
    <t>Interval</t>
  </si>
  <si>
    <t>Cond</t>
  </si>
  <si>
    <t>Common</t>
  </si>
  <si>
    <t>Condition1</t>
  </si>
  <si>
    <t>Operand1</t>
  </si>
  <si>
    <t>Condition2</t>
  </si>
  <si>
    <t>Value2</t>
  </si>
  <si>
    <t>Operand2</t>
  </si>
  <si>
    <t>MEAS_MEN</t>
  </si>
  <si>
    <t>Tol</t>
  </si>
  <si>
    <t>StartWait</t>
  </si>
  <si>
    <t>RMeasX</t>
  </si>
  <si>
    <t>RMeasY</t>
  </si>
  <si>
    <t>PauseDisp</t>
  </si>
  <si>
    <t>SkipInterLine</t>
  </si>
  <si>
    <t>VrfyScore</t>
  </si>
  <si>
    <t>REPEAT</t>
  </si>
  <si>
    <t>RX0_Setup</t>
  </si>
  <si>
    <t>RY0_Setup</t>
  </si>
  <si>
    <t>RX1_Setup</t>
  </si>
  <si>
    <t>RY1_Setup</t>
  </si>
  <si>
    <t>RX3_Setup</t>
  </si>
  <si>
    <t>RY3_Setup</t>
  </si>
  <si>
    <t>RX99_Setup</t>
  </si>
  <si>
    <t>RY99_Setup</t>
  </si>
  <si>
    <t>AdjustTolX</t>
  </si>
  <si>
    <t>AdjustTolY</t>
  </si>
  <si>
    <t>MaxSize</t>
  </si>
  <si>
    <t>LAYOUT</t>
  </si>
  <si>
    <t>GDISP</t>
  </si>
  <si>
    <t>RelStartX</t>
  </si>
  <si>
    <t>RelStartY</t>
  </si>
  <si>
    <t>Group Disp</t>
  </si>
  <si>
    <t>DOT/LINE_START/LINE_PASS/ARC_PASS/LINE_END</t>
  </si>
  <si>
    <t>CutTail_Length</t>
  </si>
  <si>
    <t>CutTail_Speed</t>
  </si>
  <si>
    <t>CutTail_Height</t>
  </si>
  <si>
    <t>CutTail_Type (None, Fwd, Bwd, SqFwd, SqBwd, Rev, SqRev)</t>
  </si>
  <si>
    <t>Weighted</t>
  </si>
  <si>
    <t>&gt;0 NoDisp</t>
  </si>
  <si>
    <t>0 Disp</t>
  </si>
  <si>
    <t>DO_REF_EDGE</t>
  </si>
  <si>
    <t>Area1
0=Single
1=Dual</t>
  </si>
  <si>
    <t>DirPair1
0=XRight_Ydown
1=XRight_Yup
2=XLeft_Ydown
3= XLeft_Yup</t>
  </si>
  <si>
    <t>TransPair2</t>
  </si>
  <si>
    <t>TransPair1
0=Auto
1=BW
2=WB
3=XBW_YWB
3=XWB_YBW</t>
  </si>
  <si>
    <t>DirPair2</t>
  </si>
  <si>
    <t>Area2</t>
  </si>
  <si>
    <t>VisTool1
0=PatMatch
1=PatEdgeFind
2=PatCircle</t>
  </si>
  <si>
    <t>VisTool2</t>
  </si>
  <si>
    <t>DetContrast1
0=Dark
1=Bright</t>
  </si>
  <si>
    <t>DO_REF_CHECK</t>
  </si>
  <si>
    <t>Enable_Reader</t>
  </si>
  <si>
    <t>MEAS_TEMP</t>
  </si>
  <si>
    <t>MeasID</t>
  </si>
  <si>
    <t>VideoLogTime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</si>
</sst>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trike/>
      <sz val="11"/>
      <color rgb="FFFFC000"/>
      <name val="Calibri"/>
      <family val="2"/>
      <scheme val="minor"/>
    </font>
    <font>
      <strike/>
      <sz val="11"/>
      <color rgb="FF92D05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quotePrefix="1" applyFont="1"/>
    <xf numFmtId="0" fontId="8" fillId="0" borderId="0" xfId="0" applyFont="1"/>
    <xf numFmtId="0" fontId="9" fillId="0" borderId="0" xfId="1" applyFill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3"/>
  <sheetViews>
    <sheetView tabSelected="1" zoomScale="70" zoomScaleNormal="70" workbookViewId="0">
      <pane xSplit="5" ySplit="1" topLeftCell="F230" activePane="bottomRight" state="frozen"/>
      <selection pane="topRight" activeCell="F1" sqref="F1"/>
      <selection pane="bottomLeft" activeCell="A2" sqref="A2"/>
      <selection pane="bottomRight" activeCell="A237" sqref="A237"/>
    </sheetView>
  </sheetViews>
  <sheetFormatPr defaultRowHeight="14.4" outlineLevelRow="1" outlineLevelCol="1" x14ac:dyDescent="0.3"/>
  <cols>
    <col min="2" max="2" width="22.6640625" customWidth="1"/>
    <col min="3" max="3" width="20.5546875" customWidth="1"/>
    <col min="4" max="4" width="11" customWidth="1"/>
    <col min="5" max="5" width="15.88671875" customWidth="1"/>
    <col min="6" max="6" width="15.6640625" customWidth="1" outlineLevel="1"/>
    <col min="7" max="7" width="14.88671875" customWidth="1" outlineLevel="1"/>
    <col min="8" max="8" width="13.6640625" customWidth="1" outlineLevel="1"/>
    <col min="9" max="9" width="10.88671875" customWidth="1" outlineLevel="1"/>
    <col min="10" max="10" width="14.88671875" customWidth="1" outlineLevel="1"/>
    <col min="11" max="11" width="14.33203125" customWidth="1" outlineLevel="1"/>
    <col min="12" max="13" width="10.6640625" customWidth="1" outlineLevel="1"/>
    <col min="14" max="14" width="13.5546875" bestFit="1" customWidth="1" outlineLevel="1"/>
    <col min="15" max="15" width="9.109375" customWidth="1"/>
    <col min="16" max="16" width="21.44140625" customWidth="1" outlineLevel="1"/>
    <col min="17" max="17" width="15.109375" customWidth="1" outlineLevel="1"/>
    <col min="18" max="18" width="13.6640625" bestFit="1" customWidth="1" outlineLevel="1"/>
    <col min="19" max="25" width="9.109375" customWidth="1" outlineLevel="1"/>
    <col min="26" max="26" width="12.33203125" bestFit="1" customWidth="1"/>
  </cols>
  <sheetData>
    <row r="1" spans="1:27" x14ac:dyDescent="0.3">
      <c r="A1" t="s">
        <v>14</v>
      </c>
      <c r="B1" t="s">
        <v>16</v>
      </c>
      <c r="C1" t="s">
        <v>15</v>
      </c>
      <c r="D1" t="s">
        <v>360</v>
      </c>
      <c r="E1" t="s">
        <v>148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</row>
    <row r="2" spans="1:27" x14ac:dyDescent="0.3">
      <c r="B2" t="s">
        <v>707</v>
      </c>
      <c r="E2" t="s">
        <v>706</v>
      </c>
      <c r="F2" t="s">
        <v>708</v>
      </c>
      <c r="G2" t="s">
        <v>391</v>
      </c>
      <c r="H2" t="s">
        <v>709</v>
      </c>
      <c r="K2" t="s">
        <v>710</v>
      </c>
      <c r="L2" t="s">
        <v>711</v>
      </c>
      <c r="M2" t="s">
        <v>712</v>
      </c>
    </row>
    <row r="4" spans="1:27" x14ac:dyDescent="0.3">
      <c r="B4" s="40" t="s">
        <v>305</v>
      </c>
      <c r="C4" s="42" t="s">
        <v>733</v>
      </c>
      <c r="D4" s="43" t="s">
        <v>308</v>
      </c>
      <c r="E4" t="s">
        <v>147</v>
      </c>
    </row>
    <row r="5" spans="1:27" ht="57.6" x14ac:dyDescent="0.3">
      <c r="B5" s="40"/>
      <c r="C5" s="40"/>
      <c r="D5" s="43"/>
      <c r="E5" t="s">
        <v>149</v>
      </c>
      <c r="F5" s="13"/>
      <c r="G5" s="13" t="s">
        <v>310</v>
      </c>
      <c r="H5" s="18" t="s">
        <v>311</v>
      </c>
      <c r="I5" s="14" t="s">
        <v>312</v>
      </c>
      <c r="J5" s="13"/>
      <c r="K5" s="13"/>
      <c r="L5" s="14" t="s">
        <v>313</v>
      </c>
      <c r="M5" s="14" t="s">
        <v>314</v>
      </c>
      <c r="P5" s="14" t="s">
        <v>315</v>
      </c>
      <c r="Q5" s="14" t="s">
        <v>688</v>
      </c>
      <c r="R5" t="s">
        <v>678</v>
      </c>
      <c r="S5" t="s">
        <v>679</v>
      </c>
      <c r="T5" t="s">
        <v>680</v>
      </c>
      <c r="U5" s="1" t="s">
        <v>681</v>
      </c>
      <c r="V5" s="1" t="s">
        <v>682</v>
      </c>
      <c r="W5" t="s">
        <v>683</v>
      </c>
      <c r="X5" s="1" t="s">
        <v>684</v>
      </c>
      <c r="Y5" s="1" t="s">
        <v>685</v>
      </c>
    </row>
    <row r="6" spans="1:27" x14ac:dyDescent="0.3">
      <c r="B6" s="40"/>
      <c r="C6" s="40"/>
      <c r="D6" s="43"/>
      <c r="E6" t="s">
        <v>150</v>
      </c>
      <c r="F6" s="13" t="s">
        <v>119</v>
      </c>
      <c r="G6" s="13" t="s">
        <v>120</v>
      </c>
      <c r="H6" s="13" t="s">
        <v>186</v>
      </c>
      <c r="I6" s="13" t="s">
        <v>187</v>
      </c>
      <c r="J6" s="13" t="s">
        <v>189</v>
      </c>
      <c r="K6" s="13" t="s">
        <v>190</v>
      </c>
      <c r="L6" s="13" t="s">
        <v>192</v>
      </c>
      <c r="M6" s="13" t="s">
        <v>193</v>
      </c>
      <c r="N6" s="13" t="s">
        <v>195</v>
      </c>
      <c r="O6" s="13" t="s">
        <v>196</v>
      </c>
      <c r="P6" s="13"/>
      <c r="Q6" s="13"/>
      <c r="R6" s="1" t="s">
        <v>686</v>
      </c>
      <c r="S6" s="1" t="s">
        <v>687</v>
      </c>
    </row>
    <row r="7" spans="1:27" x14ac:dyDescent="0.3">
      <c r="B7" s="40"/>
      <c r="C7" s="40"/>
      <c r="D7" s="43"/>
      <c r="E7" t="s">
        <v>155</v>
      </c>
      <c r="F7" s="13" t="s">
        <v>316</v>
      </c>
      <c r="G7" s="13"/>
      <c r="H7" s="13" t="s">
        <v>317</v>
      </c>
      <c r="I7" s="13"/>
      <c r="J7" s="13" t="s">
        <v>205</v>
      </c>
      <c r="K7" s="13"/>
      <c r="L7" s="13" t="s">
        <v>318</v>
      </c>
      <c r="M7" s="13"/>
      <c r="N7" s="13" t="s">
        <v>206</v>
      </c>
    </row>
    <row r="8" spans="1:27" x14ac:dyDescent="0.3">
      <c r="B8" s="40"/>
      <c r="C8" s="40"/>
      <c r="D8" s="43"/>
      <c r="E8" t="s">
        <v>13</v>
      </c>
      <c r="F8" s="13" t="s">
        <v>319</v>
      </c>
      <c r="G8" s="13" t="s">
        <v>320</v>
      </c>
      <c r="H8" s="13" t="s">
        <v>321</v>
      </c>
      <c r="I8" s="13" t="s">
        <v>322</v>
      </c>
      <c r="J8" s="13" t="s">
        <v>323</v>
      </c>
    </row>
    <row r="9" spans="1:27" x14ac:dyDescent="0.3">
      <c r="B9" s="40"/>
      <c r="C9" s="40"/>
      <c r="D9" s="43"/>
      <c r="E9" t="s">
        <v>341</v>
      </c>
      <c r="F9" s="13" t="s">
        <v>324</v>
      </c>
      <c r="G9" s="13" t="s">
        <v>325</v>
      </c>
      <c r="H9" s="13" t="s">
        <v>326</v>
      </c>
      <c r="I9" s="13" t="s">
        <v>322</v>
      </c>
      <c r="J9" s="13" t="s">
        <v>327</v>
      </c>
    </row>
    <row r="10" spans="1:27" x14ac:dyDescent="0.3">
      <c r="B10" s="40"/>
      <c r="C10" s="40"/>
      <c r="D10" s="43"/>
      <c r="E10" t="s">
        <v>342</v>
      </c>
      <c r="G10" s="3"/>
      <c r="H10" s="3"/>
      <c r="I10" s="3"/>
      <c r="J10" s="3"/>
      <c r="K10" s="3"/>
      <c r="L10" s="3"/>
      <c r="M10" s="3"/>
    </row>
    <row r="11" spans="1:27" x14ac:dyDescent="0.3">
      <c r="B11" s="40"/>
      <c r="C11" s="40"/>
      <c r="D11" s="43"/>
      <c r="E11" t="s">
        <v>343</v>
      </c>
      <c r="G11" s="3"/>
      <c r="H11" s="3"/>
      <c r="I11" s="3"/>
      <c r="J11" s="3"/>
      <c r="K11" s="3"/>
      <c r="L11" s="3"/>
      <c r="M11" s="3"/>
    </row>
    <row r="12" spans="1:27" x14ac:dyDescent="0.3">
      <c r="B12" s="40"/>
      <c r="C12" s="40"/>
      <c r="D12" s="43"/>
      <c r="E12" t="s">
        <v>344</v>
      </c>
      <c r="F12" s="3"/>
      <c r="G12" s="13" t="s">
        <v>328</v>
      </c>
      <c r="H12" s="13" t="s">
        <v>329</v>
      </c>
      <c r="I12" s="13" t="s">
        <v>322</v>
      </c>
      <c r="J12" s="13" t="s">
        <v>330</v>
      </c>
    </row>
    <row r="13" spans="1:27" x14ac:dyDescent="0.3">
      <c r="B13" s="40"/>
      <c r="C13" s="40"/>
      <c r="D13" s="43"/>
      <c r="E13" t="s">
        <v>345</v>
      </c>
      <c r="F13" s="3"/>
      <c r="G13" s="13" t="s">
        <v>331</v>
      </c>
      <c r="H13" s="13" t="s">
        <v>332</v>
      </c>
      <c r="I13" s="13" t="s">
        <v>322</v>
      </c>
      <c r="J13" s="13" t="s">
        <v>333</v>
      </c>
    </row>
    <row r="14" spans="1:27" x14ac:dyDescent="0.3">
      <c r="B14" s="40"/>
      <c r="C14" s="40"/>
      <c r="D14" s="43"/>
      <c r="E14" t="s">
        <v>86</v>
      </c>
      <c r="G14" s="13" t="s">
        <v>334</v>
      </c>
      <c r="H14" s="13" t="s">
        <v>335</v>
      </c>
      <c r="I14" s="13" t="s">
        <v>322</v>
      </c>
      <c r="J14" s="13" t="s">
        <v>336</v>
      </c>
      <c r="K14" s="13"/>
      <c r="L14" s="13"/>
      <c r="M14" s="13"/>
      <c r="S14" s="2"/>
    </row>
    <row r="15" spans="1:27" x14ac:dyDescent="0.3">
      <c r="B15" s="40"/>
      <c r="C15" s="40"/>
      <c r="D15" s="43"/>
      <c r="E15" t="s">
        <v>346</v>
      </c>
      <c r="G15" s="13" t="s">
        <v>337</v>
      </c>
      <c r="H15" s="13" t="s">
        <v>338</v>
      </c>
      <c r="I15" s="13" t="s">
        <v>322</v>
      </c>
      <c r="J15" s="13" t="s">
        <v>339</v>
      </c>
      <c r="K15" s="13"/>
      <c r="L15" s="13"/>
      <c r="M15" s="13"/>
      <c r="S15" s="2"/>
    </row>
    <row r="16" spans="1:27" x14ac:dyDescent="0.3">
      <c r="B16" s="5"/>
      <c r="C16" s="5" t="s">
        <v>306</v>
      </c>
      <c r="D16" s="6" t="s">
        <v>308</v>
      </c>
      <c r="E16" t="s">
        <v>154</v>
      </c>
      <c r="M16" s="2"/>
      <c r="S16" s="2"/>
    </row>
    <row r="17" spans="2:19" x14ac:dyDescent="0.3">
      <c r="B17" s="5"/>
      <c r="C17" s="5" t="s">
        <v>307</v>
      </c>
      <c r="D17" s="6" t="s">
        <v>308</v>
      </c>
      <c r="E17" t="s">
        <v>154</v>
      </c>
      <c r="M17" s="2"/>
      <c r="S17" s="2"/>
    </row>
    <row r="18" spans="2:19" x14ac:dyDescent="0.3">
      <c r="B18" s="40"/>
      <c r="C18" s="40" t="s">
        <v>721</v>
      </c>
      <c r="D18" s="43"/>
      <c r="E18" t="s">
        <v>147</v>
      </c>
    </row>
    <row r="19" spans="2:19" x14ac:dyDescent="0.3">
      <c r="B19" s="40"/>
      <c r="C19" s="40"/>
      <c r="D19" s="43"/>
      <c r="E19" t="s">
        <v>149</v>
      </c>
      <c r="F19" s="13"/>
      <c r="G19" s="31" t="s">
        <v>310</v>
      </c>
      <c r="H19" s="18"/>
      <c r="I19" s="14"/>
      <c r="J19" s="13"/>
      <c r="K19" s="13"/>
      <c r="L19" s="14"/>
      <c r="M19" s="14"/>
      <c r="P19" s="14"/>
      <c r="Q19" s="14"/>
    </row>
    <row r="20" spans="2:19" x14ac:dyDescent="0.3">
      <c r="B20" s="40"/>
      <c r="C20" s="40"/>
      <c r="D20" s="43"/>
      <c r="E20" t="s">
        <v>150</v>
      </c>
      <c r="F20" s="13" t="s">
        <v>119</v>
      </c>
      <c r="G20" s="13" t="s">
        <v>120</v>
      </c>
      <c r="H20" s="13" t="s">
        <v>186</v>
      </c>
      <c r="I20" s="31" t="s">
        <v>187</v>
      </c>
      <c r="J20" s="13" t="s">
        <v>189</v>
      </c>
      <c r="K20" s="31" t="s">
        <v>190</v>
      </c>
      <c r="L20" s="13"/>
      <c r="M20" s="13"/>
      <c r="N20" s="13"/>
      <c r="O20" s="13"/>
      <c r="P20" s="13"/>
      <c r="Q20" s="13"/>
    </row>
    <row r="21" spans="2:19" x14ac:dyDescent="0.3">
      <c r="B21" s="40"/>
      <c r="C21" s="40"/>
      <c r="D21" s="43"/>
      <c r="E21" t="s">
        <v>155</v>
      </c>
      <c r="F21" s="13"/>
      <c r="G21" s="13"/>
      <c r="H21" s="13" t="s">
        <v>317</v>
      </c>
      <c r="I21" s="13"/>
      <c r="J21" s="13" t="s">
        <v>205</v>
      </c>
      <c r="K21" s="13"/>
      <c r="L21" s="13"/>
      <c r="M21" s="13"/>
      <c r="N21" s="13"/>
    </row>
    <row r="22" spans="2:19" x14ac:dyDescent="0.3">
      <c r="B22" s="40"/>
      <c r="C22" s="40"/>
      <c r="D22" s="43"/>
      <c r="E22" t="s">
        <v>13</v>
      </c>
      <c r="F22" s="13"/>
      <c r="G22" s="13"/>
      <c r="H22" s="13"/>
      <c r="I22" s="13"/>
      <c r="J22" s="13"/>
    </row>
    <row r="23" spans="2:19" x14ac:dyDescent="0.3">
      <c r="B23" s="40"/>
      <c r="C23" s="40"/>
      <c r="D23" s="43"/>
      <c r="E23" t="s">
        <v>341</v>
      </c>
      <c r="F23" s="13"/>
      <c r="G23" s="13"/>
      <c r="H23" s="13"/>
      <c r="I23" s="13"/>
      <c r="J23" s="13"/>
    </row>
    <row r="24" spans="2:19" x14ac:dyDescent="0.3">
      <c r="B24" s="40"/>
      <c r="C24" s="40"/>
      <c r="D24" s="43"/>
      <c r="E24" t="s">
        <v>342</v>
      </c>
      <c r="G24" s="3"/>
      <c r="H24" s="3"/>
      <c r="I24" s="3"/>
      <c r="J24" s="3"/>
      <c r="K24" s="3"/>
      <c r="L24" s="3"/>
      <c r="M24" s="3"/>
    </row>
    <row r="25" spans="2:19" x14ac:dyDescent="0.3">
      <c r="B25" s="40"/>
      <c r="C25" s="40"/>
      <c r="D25" s="43"/>
      <c r="E25" t="s">
        <v>343</v>
      </c>
      <c r="G25" s="3"/>
      <c r="H25" s="3"/>
      <c r="I25" s="3"/>
      <c r="J25" s="3"/>
      <c r="K25" s="3"/>
      <c r="L25" s="3"/>
      <c r="M25" s="3"/>
    </row>
    <row r="26" spans="2:19" x14ac:dyDescent="0.3">
      <c r="B26" s="40"/>
      <c r="C26" s="40"/>
      <c r="D26" s="43"/>
      <c r="E26" t="s">
        <v>344</v>
      </c>
      <c r="F26" s="3"/>
      <c r="G26" s="13"/>
      <c r="H26" s="13"/>
      <c r="I26" s="13"/>
      <c r="J26" s="13"/>
    </row>
    <row r="27" spans="2:19" x14ac:dyDescent="0.3">
      <c r="B27" s="40"/>
      <c r="C27" s="40"/>
      <c r="D27" s="43"/>
      <c r="E27" t="s">
        <v>345</v>
      </c>
      <c r="F27" s="3"/>
      <c r="G27" s="13"/>
      <c r="H27" s="13"/>
      <c r="I27" s="13"/>
      <c r="J27" s="13"/>
    </row>
    <row r="28" spans="2:19" x14ac:dyDescent="0.3">
      <c r="B28" s="40"/>
      <c r="C28" s="40"/>
      <c r="D28" s="43"/>
      <c r="E28" t="s">
        <v>86</v>
      </c>
      <c r="G28" s="13"/>
      <c r="H28" s="13"/>
      <c r="I28" s="13"/>
      <c r="J28" s="13"/>
      <c r="K28" s="13"/>
      <c r="L28" s="13"/>
      <c r="M28" s="13"/>
      <c r="S28" s="2"/>
    </row>
    <row r="29" spans="2:19" x14ac:dyDescent="0.3">
      <c r="B29" s="40"/>
      <c r="C29" s="40"/>
      <c r="D29" s="43"/>
      <c r="E29" t="s">
        <v>346</v>
      </c>
      <c r="G29" s="13"/>
      <c r="H29" s="13"/>
      <c r="I29" s="13"/>
      <c r="J29" s="13"/>
      <c r="K29" s="13"/>
      <c r="L29" s="13"/>
      <c r="M29" s="13"/>
      <c r="S29" s="2"/>
    </row>
    <row r="30" spans="2:19" x14ac:dyDescent="0.3">
      <c r="B30" s="40" t="s">
        <v>156</v>
      </c>
      <c r="C30" s="40" t="s">
        <v>34</v>
      </c>
      <c r="D30" s="40" t="s">
        <v>157</v>
      </c>
      <c r="E30" t="s">
        <v>147</v>
      </c>
    </row>
    <row r="31" spans="2:19" x14ac:dyDescent="0.3">
      <c r="B31" s="40"/>
      <c r="C31" s="40"/>
      <c r="D31" s="40"/>
      <c r="E31" t="s">
        <v>149</v>
      </c>
    </row>
    <row r="32" spans="2:19" x14ac:dyDescent="0.3">
      <c r="B32" s="40"/>
      <c r="C32" s="40"/>
      <c r="D32" s="40"/>
      <c r="E32" t="s">
        <v>150</v>
      </c>
      <c r="F32" s="27" t="s">
        <v>102</v>
      </c>
      <c r="G32" s="27" t="s">
        <v>237</v>
      </c>
    </row>
    <row r="33" spans="2:8" x14ac:dyDescent="0.3">
      <c r="B33" s="40"/>
      <c r="C33" s="40"/>
      <c r="D33" s="40"/>
      <c r="E33" t="s">
        <v>155</v>
      </c>
    </row>
    <row r="34" spans="2:8" x14ac:dyDescent="0.3">
      <c r="B34" s="40"/>
      <c r="C34" s="40"/>
      <c r="D34" s="40"/>
      <c r="E34" t="s">
        <v>151</v>
      </c>
      <c r="F34" t="s">
        <v>45</v>
      </c>
    </row>
    <row r="35" spans="2:8" x14ac:dyDescent="0.3">
      <c r="B35" s="40"/>
      <c r="C35" s="40"/>
      <c r="D35" s="40"/>
      <c r="E35" t="s">
        <v>152</v>
      </c>
      <c r="F35" t="s">
        <v>46</v>
      </c>
    </row>
    <row r="36" spans="2:8" x14ac:dyDescent="0.3">
      <c r="B36" s="40"/>
      <c r="C36" s="40"/>
      <c r="D36" s="40"/>
      <c r="E36" t="s">
        <v>153</v>
      </c>
    </row>
    <row r="37" spans="2:8" x14ac:dyDescent="0.3">
      <c r="B37" s="40" t="s">
        <v>239</v>
      </c>
      <c r="C37" s="40" t="s">
        <v>220</v>
      </c>
      <c r="D37" s="44" t="s">
        <v>38</v>
      </c>
      <c r="E37" t="s">
        <v>149</v>
      </c>
      <c r="F37" t="s">
        <v>234</v>
      </c>
      <c r="G37" t="s">
        <v>235</v>
      </c>
      <c r="H37" t="s">
        <v>236</v>
      </c>
    </row>
    <row r="38" spans="2:8" x14ac:dyDescent="0.3">
      <c r="B38" s="40"/>
      <c r="C38" s="40"/>
      <c r="D38" s="44"/>
      <c r="E38" t="s">
        <v>155</v>
      </c>
      <c r="F38" t="s">
        <v>221</v>
      </c>
      <c r="G38" t="s">
        <v>222</v>
      </c>
      <c r="H38" t="s">
        <v>223</v>
      </c>
    </row>
    <row r="39" spans="2:8" x14ac:dyDescent="0.3">
      <c r="B39" s="40"/>
      <c r="C39" s="40"/>
      <c r="D39" s="44"/>
      <c r="E39" t="s">
        <v>150</v>
      </c>
      <c r="F39" t="s">
        <v>231</v>
      </c>
      <c r="G39" t="s">
        <v>232</v>
      </c>
      <c r="H39" t="s">
        <v>233</v>
      </c>
    </row>
    <row r="40" spans="2:8" x14ac:dyDescent="0.3">
      <c r="B40" s="40"/>
      <c r="C40" s="40"/>
      <c r="D40" s="44"/>
      <c r="E40" t="s">
        <v>151</v>
      </c>
      <c r="F40" t="s">
        <v>225</v>
      </c>
      <c r="G40" t="s">
        <v>227</v>
      </c>
      <c r="H40" t="s">
        <v>229</v>
      </c>
    </row>
    <row r="41" spans="2:8" x14ac:dyDescent="0.3">
      <c r="B41" s="40"/>
      <c r="C41" s="40"/>
      <c r="D41" s="44"/>
      <c r="E41" t="s">
        <v>152</v>
      </c>
      <c r="F41" t="s">
        <v>226</v>
      </c>
      <c r="G41" t="s">
        <v>228</v>
      </c>
      <c r="H41" t="s">
        <v>230</v>
      </c>
    </row>
    <row r="42" spans="2:8" x14ac:dyDescent="0.3">
      <c r="B42" s="40"/>
      <c r="C42" s="40"/>
      <c r="D42" s="44"/>
      <c r="E42" t="s">
        <v>153</v>
      </c>
      <c r="F42" t="s">
        <v>226</v>
      </c>
      <c r="G42" t="s">
        <v>228</v>
      </c>
      <c r="H42" t="s">
        <v>230</v>
      </c>
    </row>
    <row r="43" spans="2:8" x14ac:dyDescent="0.3">
      <c r="B43" s="40"/>
      <c r="C43" t="s">
        <v>224</v>
      </c>
    </row>
    <row r="44" spans="2:8" ht="43.2" x14ac:dyDescent="0.3">
      <c r="C44" t="s">
        <v>219</v>
      </c>
      <c r="D44" t="s">
        <v>38</v>
      </c>
      <c r="E44" t="s">
        <v>149</v>
      </c>
      <c r="F44" s="7" t="s">
        <v>304</v>
      </c>
    </row>
    <row r="45" spans="2:8" x14ac:dyDescent="0.3">
      <c r="B45" s="40" t="s">
        <v>433</v>
      </c>
      <c r="C45" s="40" t="s">
        <v>435</v>
      </c>
      <c r="D45" s="40"/>
      <c r="E45" t="s">
        <v>147</v>
      </c>
      <c r="F45" t="s">
        <v>434</v>
      </c>
    </row>
    <row r="46" spans="2:8" ht="43.2" x14ac:dyDescent="0.3">
      <c r="B46" s="40"/>
      <c r="C46" s="40"/>
      <c r="D46" s="40"/>
      <c r="E46" t="s">
        <v>149</v>
      </c>
      <c r="F46" s="7" t="s">
        <v>570</v>
      </c>
      <c r="G46" t="s">
        <v>436</v>
      </c>
      <c r="H46" s="7" t="s">
        <v>437</v>
      </c>
    </row>
    <row r="47" spans="2:8" x14ac:dyDescent="0.3">
      <c r="B47" s="40"/>
      <c r="C47" s="40"/>
      <c r="D47" s="40"/>
      <c r="E47" t="s">
        <v>150</v>
      </c>
      <c r="F47" s="4"/>
      <c r="G47" s="4"/>
    </row>
    <row r="48" spans="2:8" x14ac:dyDescent="0.3">
      <c r="B48" s="40"/>
      <c r="C48" s="40"/>
      <c r="D48" s="40"/>
      <c r="E48" t="s">
        <v>155</v>
      </c>
    </row>
    <row r="49" spans="2:26" x14ac:dyDescent="0.3">
      <c r="B49" s="40"/>
      <c r="C49" s="40"/>
      <c r="D49" s="40"/>
      <c r="E49" t="s">
        <v>151</v>
      </c>
    </row>
    <row r="50" spans="2:26" x14ac:dyDescent="0.3">
      <c r="B50" s="40"/>
      <c r="C50" s="40"/>
      <c r="D50" s="40"/>
      <c r="E50" t="s">
        <v>152</v>
      </c>
    </row>
    <row r="51" spans="2:26" x14ac:dyDescent="0.3">
      <c r="B51" s="40"/>
      <c r="C51" s="40"/>
      <c r="D51" s="40"/>
      <c r="E51" t="s">
        <v>153</v>
      </c>
    </row>
    <row r="52" spans="2:26" x14ac:dyDescent="0.3">
      <c r="B52" s="40" t="s">
        <v>0</v>
      </c>
      <c r="C52" s="40" t="s">
        <v>25</v>
      </c>
      <c r="D52" s="40" t="s">
        <v>37</v>
      </c>
      <c r="E52" t="s">
        <v>147</v>
      </c>
    </row>
    <row r="53" spans="2:26" x14ac:dyDescent="0.3">
      <c r="B53" s="40"/>
      <c r="C53" s="40"/>
      <c r="D53" s="40"/>
      <c r="E53" t="s">
        <v>149</v>
      </c>
      <c r="F53" t="s">
        <v>54</v>
      </c>
      <c r="G53" t="s">
        <v>56</v>
      </c>
      <c r="H53" t="s">
        <v>20</v>
      </c>
      <c r="I53" t="s">
        <v>215</v>
      </c>
      <c r="Z53" t="s">
        <v>760</v>
      </c>
    </row>
    <row r="54" spans="2:26" x14ac:dyDescent="0.3">
      <c r="B54" s="40"/>
      <c r="C54" s="40"/>
      <c r="D54" s="40"/>
      <c r="E54" t="s">
        <v>150</v>
      </c>
      <c r="F54" s="27" t="s">
        <v>102</v>
      </c>
      <c r="G54" s="27" t="s">
        <v>237</v>
      </c>
    </row>
    <row r="55" spans="2:26" x14ac:dyDescent="0.3">
      <c r="B55" s="40"/>
      <c r="C55" s="40"/>
      <c r="D55" s="40"/>
      <c r="E55" t="s">
        <v>155</v>
      </c>
    </row>
    <row r="56" spans="2:26" x14ac:dyDescent="0.3">
      <c r="B56" s="40"/>
      <c r="C56" s="40"/>
      <c r="D56" s="40"/>
      <c r="E56" t="s">
        <v>151</v>
      </c>
      <c r="F56" t="s">
        <v>50</v>
      </c>
    </row>
    <row r="57" spans="2:26" x14ac:dyDescent="0.3">
      <c r="B57" s="40"/>
      <c r="C57" s="40"/>
      <c r="D57" s="40"/>
      <c r="E57" t="s">
        <v>152</v>
      </c>
      <c r="F57" t="s">
        <v>51</v>
      </c>
    </row>
    <row r="58" spans="2:26" x14ac:dyDescent="0.3">
      <c r="B58" s="40"/>
      <c r="C58" s="40"/>
      <c r="D58" s="40"/>
      <c r="E58" t="s">
        <v>153</v>
      </c>
    </row>
    <row r="59" spans="2:26" x14ac:dyDescent="0.3">
      <c r="B59" s="40" t="s">
        <v>0</v>
      </c>
      <c r="C59" s="40" t="s">
        <v>597</v>
      </c>
      <c r="D59" s="40" t="s">
        <v>37</v>
      </c>
      <c r="E59" t="s">
        <v>147</v>
      </c>
    </row>
    <row r="60" spans="2:26" x14ac:dyDescent="0.3">
      <c r="B60" s="40"/>
      <c r="C60" s="40"/>
      <c r="D60" s="40"/>
      <c r="E60" t="s">
        <v>149</v>
      </c>
      <c r="F60" t="s">
        <v>54</v>
      </c>
      <c r="G60" t="s">
        <v>56</v>
      </c>
      <c r="H60" t="s">
        <v>20</v>
      </c>
      <c r="K60" t="s">
        <v>210</v>
      </c>
    </row>
    <row r="61" spans="2:26" x14ac:dyDescent="0.3">
      <c r="B61" s="40"/>
      <c r="C61" s="40"/>
      <c r="D61" s="40"/>
      <c r="E61" t="s">
        <v>150</v>
      </c>
      <c r="F61" s="4"/>
      <c r="G61" s="4"/>
      <c r="K61" t="s">
        <v>598</v>
      </c>
    </row>
    <row r="62" spans="2:26" x14ac:dyDescent="0.3">
      <c r="B62" s="40"/>
      <c r="C62" s="40"/>
      <c r="D62" s="40"/>
      <c r="E62" t="s">
        <v>155</v>
      </c>
    </row>
    <row r="63" spans="2:26" x14ac:dyDescent="0.3">
      <c r="B63" s="40"/>
      <c r="C63" s="40"/>
      <c r="D63" s="40"/>
      <c r="E63" t="s">
        <v>151</v>
      </c>
      <c r="F63" t="s">
        <v>599</v>
      </c>
      <c r="G63" t="s">
        <v>601</v>
      </c>
    </row>
    <row r="64" spans="2:26" x14ac:dyDescent="0.3">
      <c r="B64" s="40"/>
      <c r="C64" s="40"/>
      <c r="D64" s="40"/>
      <c r="E64" t="s">
        <v>152</v>
      </c>
      <c r="F64" t="s">
        <v>600</v>
      </c>
      <c r="G64" t="s">
        <v>602</v>
      </c>
    </row>
    <row r="65" spans="2:12" x14ac:dyDescent="0.3">
      <c r="B65" s="40"/>
      <c r="C65" s="40"/>
      <c r="D65" s="40"/>
      <c r="E65" t="s">
        <v>153</v>
      </c>
    </row>
    <row r="66" spans="2:12" x14ac:dyDescent="0.3">
      <c r="B66" s="40" t="s">
        <v>0</v>
      </c>
      <c r="C66" s="40" t="s">
        <v>623</v>
      </c>
      <c r="D66" s="40" t="s">
        <v>37</v>
      </c>
      <c r="E66" t="s">
        <v>147</v>
      </c>
    </row>
    <row r="67" spans="2:12" x14ac:dyDescent="0.3">
      <c r="B67" s="40"/>
      <c r="C67" s="40"/>
      <c r="D67" s="40"/>
      <c r="E67" t="s">
        <v>149</v>
      </c>
      <c r="F67" t="s">
        <v>54</v>
      </c>
      <c r="G67" t="s">
        <v>56</v>
      </c>
      <c r="H67" t="s">
        <v>20</v>
      </c>
    </row>
    <row r="68" spans="2:12" x14ac:dyDescent="0.3">
      <c r="B68" s="40"/>
      <c r="C68" s="40"/>
      <c r="D68" s="40"/>
      <c r="E68" t="s">
        <v>150</v>
      </c>
      <c r="F68" s="4" t="s">
        <v>730</v>
      </c>
      <c r="G68" s="4" t="s">
        <v>731</v>
      </c>
    </row>
    <row r="69" spans="2:12" x14ac:dyDescent="0.3">
      <c r="B69" s="40"/>
      <c r="C69" s="40"/>
      <c r="D69" s="40"/>
      <c r="E69" t="s">
        <v>155</v>
      </c>
      <c r="K69" t="s">
        <v>645</v>
      </c>
      <c r="L69" t="s">
        <v>646</v>
      </c>
    </row>
    <row r="70" spans="2:12" x14ac:dyDescent="0.3">
      <c r="B70" s="40"/>
      <c r="C70" s="40"/>
      <c r="D70" s="40"/>
      <c r="E70" t="s">
        <v>151</v>
      </c>
      <c r="F70" t="s">
        <v>629</v>
      </c>
      <c r="G70" t="s">
        <v>175</v>
      </c>
      <c r="H70" t="s">
        <v>177</v>
      </c>
      <c r="I70" t="s">
        <v>322</v>
      </c>
      <c r="J70" t="s">
        <v>624</v>
      </c>
    </row>
    <row r="71" spans="2:12" x14ac:dyDescent="0.3">
      <c r="B71" s="40"/>
      <c r="C71" s="40"/>
      <c r="D71" s="40"/>
      <c r="E71" t="s">
        <v>152</v>
      </c>
      <c r="F71" t="s">
        <v>630</v>
      </c>
      <c r="G71" t="s">
        <v>176</v>
      </c>
      <c r="H71" t="s">
        <v>178</v>
      </c>
      <c r="I71" t="s">
        <v>322</v>
      </c>
      <c r="J71" t="s">
        <v>625</v>
      </c>
    </row>
    <row r="72" spans="2:12" x14ac:dyDescent="0.3">
      <c r="B72" s="40"/>
      <c r="C72" s="40"/>
      <c r="D72" s="40"/>
      <c r="E72" t="s">
        <v>153</v>
      </c>
    </row>
    <row r="73" spans="2:12" x14ac:dyDescent="0.3">
      <c r="B73" s="40"/>
      <c r="C73" s="40"/>
      <c r="D73" s="40"/>
      <c r="E73" t="s">
        <v>632</v>
      </c>
      <c r="F73" t="s">
        <v>631</v>
      </c>
      <c r="G73" t="s">
        <v>626</v>
      </c>
      <c r="H73" t="s">
        <v>627</v>
      </c>
      <c r="I73" t="s">
        <v>322</v>
      </c>
      <c r="J73" t="s">
        <v>628</v>
      </c>
    </row>
    <row r="74" spans="2:12" x14ac:dyDescent="0.3">
      <c r="B74" s="40"/>
      <c r="C74" s="40"/>
      <c r="D74" s="40"/>
      <c r="E74" t="s">
        <v>344</v>
      </c>
      <c r="F74" t="s">
        <v>722</v>
      </c>
      <c r="G74" t="s">
        <v>724</v>
      </c>
      <c r="H74" t="s">
        <v>726</v>
      </c>
      <c r="I74" t="s">
        <v>322</v>
      </c>
      <c r="J74" t="s">
        <v>728</v>
      </c>
    </row>
    <row r="75" spans="2:12" x14ac:dyDescent="0.3">
      <c r="B75" s="40"/>
      <c r="C75" s="40"/>
      <c r="D75" s="40"/>
      <c r="E75" t="s">
        <v>345</v>
      </c>
      <c r="F75" t="s">
        <v>723</v>
      </c>
      <c r="G75" t="s">
        <v>725</v>
      </c>
      <c r="H75" t="s">
        <v>727</v>
      </c>
      <c r="I75" t="s">
        <v>322</v>
      </c>
      <c r="J75" t="s">
        <v>729</v>
      </c>
    </row>
    <row r="76" spans="2:12" x14ac:dyDescent="0.3">
      <c r="B76" s="40"/>
      <c r="C76" s="40"/>
      <c r="D76" s="40"/>
      <c r="E76" t="s">
        <v>86</v>
      </c>
    </row>
    <row r="77" spans="2:12" x14ac:dyDescent="0.3">
      <c r="B77" s="40"/>
      <c r="C77" s="40"/>
      <c r="D77" s="40"/>
      <c r="E77" t="s">
        <v>346</v>
      </c>
    </row>
    <row r="78" spans="2:12" x14ac:dyDescent="0.3">
      <c r="B78" s="33"/>
      <c r="C78" s="33"/>
      <c r="D78" s="33"/>
    </row>
    <row r="79" spans="2:12" x14ac:dyDescent="0.3">
      <c r="B79" s="40" t="s">
        <v>59</v>
      </c>
      <c r="C79" s="40" t="s">
        <v>21</v>
      </c>
      <c r="D79" s="40" t="s">
        <v>37</v>
      </c>
      <c r="E79" t="s">
        <v>147</v>
      </c>
    </row>
    <row r="80" spans="2:12" ht="57.6" x14ac:dyDescent="0.3">
      <c r="B80" s="40"/>
      <c r="C80" s="40"/>
      <c r="D80" s="40"/>
      <c r="E80" t="s">
        <v>149</v>
      </c>
      <c r="I80" t="s">
        <v>215</v>
      </c>
      <c r="J80" s="7" t="s">
        <v>569</v>
      </c>
    </row>
    <row r="81" spans="2:18" x14ac:dyDescent="0.3">
      <c r="B81" s="40"/>
      <c r="C81" s="40"/>
      <c r="D81" s="40"/>
      <c r="E81" t="s">
        <v>150</v>
      </c>
      <c r="F81" s="3"/>
    </row>
    <row r="82" spans="2:18" x14ac:dyDescent="0.3">
      <c r="B82" s="40"/>
      <c r="C82" s="40"/>
      <c r="D82" s="40"/>
      <c r="E82" t="s">
        <v>155</v>
      </c>
    </row>
    <row r="83" spans="2:18" x14ac:dyDescent="0.3">
      <c r="B83" s="40"/>
      <c r="C83" s="40"/>
      <c r="D83" s="40"/>
      <c r="E83" t="s">
        <v>151</v>
      </c>
      <c r="F83" t="s">
        <v>158</v>
      </c>
    </row>
    <row r="84" spans="2:18" x14ac:dyDescent="0.3">
      <c r="B84" s="40"/>
      <c r="C84" s="40"/>
      <c r="D84" s="40"/>
      <c r="E84" t="s">
        <v>152</v>
      </c>
      <c r="F84" t="s">
        <v>159</v>
      </c>
    </row>
    <row r="85" spans="2:18" x14ac:dyDescent="0.3">
      <c r="B85" s="40"/>
      <c r="C85" s="40"/>
      <c r="D85" s="40"/>
      <c r="E85" t="s">
        <v>153</v>
      </c>
    </row>
    <row r="86" spans="2:18" x14ac:dyDescent="0.3">
      <c r="B86" s="40" t="s">
        <v>59</v>
      </c>
      <c r="C86" s="40" t="s">
        <v>22</v>
      </c>
      <c r="D86" s="40" t="s">
        <v>37</v>
      </c>
      <c r="E86" t="s">
        <v>147</v>
      </c>
    </row>
    <row r="87" spans="2:18" x14ac:dyDescent="0.3">
      <c r="B87" s="40"/>
      <c r="C87" s="40"/>
      <c r="D87" s="40"/>
      <c r="E87" t="s">
        <v>149</v>
      </c>
      <c r="F87" t="s">
        <v>54</v>
      </c>
      <c r="H87" t="s">
        <v>20</v>
      </c>
      <c r="I87" t="s">
        <v>622</v>
      </c>
      <c r="P87" t="s">
        <v>58</v>
      </c>
      <c r="Q87" s="37" t="s">
        <v>590</v>
      </c>
      <c r="R87" s="37" t="s">
        <v>718</v>
      </c>
    </row>
    <row r="88" spans="2:18" x14ac:dyDescent="0.3">
      <c r="B88" s="40"/>
      <c r="C88" s="40"/>
      <c r="D88" s="40"/>
      <c r="E88" t="s">
        <v>150</v>
      </c>
      <c r="F88" s="27" t="s">
        <v>102</v>
      </c>
      <c r="G88" s="27" t="s">
        <v>237</v>
      </c>
      <c r="H88" s="1" t="s">
        <v>39</v>
      </c>
      <c r="I88" s="1" t="s">
        <v>251</v>
      </c>
      <c r="P88" t="s">
        <v>527</v>
      </c>
    </row>
    <row r="89" spans="2:18" x14ac:dyDescent="0.3">
      <c r="B89" s="40"/>
      <c r="C89" s="40"/>
      <c r="D89" s="40"/>
      <c r="E89" t="s">
        <v>155</v>
      </c>
    </row>
    <row r="90" spans="2:18" x14ac:dyDescent="0.3">
      <c r="B90" s="40"/>
      <c r="C90" s="40"/>
      <c r="D90" s="40"/>
      <c r="E90" t="s">
        <v>151</v>
      </c>
      <c r="F90" t="s">
        <v>158</v>
      </c>
    </row>
    <row r="91" spans="2:18" x14ac:dyDescent="0.3">
      <c r="B91" s="40"/>
      <c r="C91" s="40"/>
      <c r="D91" s="40"/>
      <c r="E91" t="s">
        <v>152</v>
      </c>
      <c r="F91" t="s">
        <v>159</v>
      </c>
    </row>
    <row r="92" spans="2:18" x14ac:dyDescent="0.3">
      <c r="B92" s="40"/>
      <c r="C92" s="40"/>
      <c r="D92" s="40"/>
      <c r="E92" t="s">
        <v>153</v>
      </c>
    </row>
    <row r="93" spans="2:18" x14ac:dyDescent="0.3">
      <c r="B93" s="40" t="s">
        <v>59</v>
      </c>
      <c r="C93" s="40" t="s">
        <v>566</v>
      </c>
      <c r="D93" s="40" t="s">
        <v>37</v>
      </c>
      <c r="E93" t="s">
        <v>147</v>
      </c>
    </row>
    <row r="94" spans="2:18" x14ac:dyDescent="0.3">
      <c r="B94" s="40"/>
      <c r="C94" s="40"/>
      <c r="D94" s="40"/>
      <c r="E94" t="s">
        <v>149</v>
      </c>
      <c r="F94" t="s">
        <v>54</v>
      </c>
      <c r="H94" t="s">
        <v>20</v>
      </c>
      <c r="I94" s="3" t="s">
        <v>719</v>
      </c>
      <c r="J94" s="4" t="s">
        <v>567</v>
      </c>
      <c r="K94" s="4" t="s">
        <v>568</v>
      </c>
    </row>
    <row r="95" spans="2:18" x14ac:dyDescent="0.3">
      <c r="B95" s="40"/>
      <c r="C95" s="40"/>
      <c r="D95" s="40"/>
      <c r="E95" t="s">
        <v>150</v>
      </c>
      <c r="F95" s="3" t="s">
        <v>102</v>
      </c>
      <c r="G95" s="3" t="s">
        <v>237</v>
      </c>
      <c r="H95" s="3" t="s">
        <v>39</v>
      </c>
      <c r="I95" s="3" t="s">
        <v>251</v>
      </c>
    </row>
    <row r="96" spans="2:18" x14ac:dyDescent="0.3">
      <c r="B96" s="40"/>
      <c r="C96" s="40"/>
      <c r="D96" s="40"/>
      <c r="E96" t="s">
        <v>155</v>
      </c>
    </row>
    <row r="97" spans="2:14" x14ac:dyDescent="0.3">
      <c r="B97" s="40"/>
      <c r="C97" s="40"/>
      <c r="D97" s="40"/>
      <c r="E97" t="s">
        <v>151</v>
      </c>
      <c r="F97" t="s">
        <v>158</v>
      </c>
    </row>
    <row r="98" spans="2:14" x14ac:dyDescent="0.3">
      <c r="B98" s="40"/>
      <c r="C98" s="40"/>
      <c r="D98" s="40"/>
      <c r="E98" t="s">
        <v>152</v>
      </c>
      <c r="F98" t="s">
        <v>159</v>
      </c>
    </row>
    <row r="99" spans="2:14" x14ac:dyDescent="0.3">
      <c r="B99" s="40"/>
      <c r="C99" s="40"/>
      <c r="D99" s="40"/>
      <c r="E99" t="s">
        <v>153</v>
      </c>
    </row>
    <row r="100" spans="2:14" x14ac:dyDescent="0.3">
      <c r="B100" s="40" t="s">
        <v>59</v>
      </c>
      <c r="C100" s="40" t="s">
        <v>668</v>
      </c>
      <c r="D100" s="40" t="s">
        <v>37</v>
      </c>
      <c r="E100" t="s">
        <v>147</v>
      </c>
    </row>
    <row r="101" spans="2:14" x14ac:dyDescent="0.3">
      <c r="B101" s="40"/>
      <c r="C101" s="40"/>
      <c r="D101" s="40"/>
      <c r="E101" t="s">
        <v>149</v>
      </c>
      <c r="F101" t="s">
        <v>54</v>
      </c>
      <c r="G101" t="s">
        <v>16</v>
      </c>
      <c r="H101" t="s">
        <v>20</v>
      </c>
      <c r="I101" t="s">
        <v>677</v>
      </c>
      <c r="J101" t="s">
        <v>669</v>
      </c>
      <c r="K101" s="3"/>
    </row>
    <row r="102" spans="2:14" x14ac:dyDescent="0.3">
      <c r="B102" s="40"/>
      <c r="C102" s="40"/>
      <c r="D102" s="40"/>
      <c r="E102" t="s">
        <v>150</v>
      </c>
      <c r="F102" s="3"/>
      <c r="G102" s="3"/>
      <c r="H102" s="3"/>
      <c r="I102" s="3"/>
      <c r="J102" s="1" t="s">
        <v>674</v>
      </c>
      <c r="K102" t="s">
        <v>598</v>
      </c>
    </row>
    <row r="103" spans="2:14" x14ac:dyDescent="0.3">
      <c r="B103" s="40"/>
      <c r="C103" s="40"/>
      <c r="D103" s="40"/>
      <c r="E103" t="s">
        <v>155</v>
      </c>
    </row>
    <row r="104" spans="2:14" x14ac:dyDescent="0.3">
      <c r="B104" s="40"/>
      <c r="C104" s="40"/>
      <c r="D104" s="40"/>
      <c r="E104" t="s">
        <v>151</v>
      </c>
      <c r="F104" t="s">
        <v>119</v>
      </c>
      <c r="G104" t="s">
        <v>666</v>
      </c>
      <c r="H104" t="s">
        <v>670</v>
      </c>
      <c r="I104" t="s">
        <v>672</v>
      </c>
      <c r="K104" t="s">
        <v>675</v>
      </c>
    </row>
    <row r="105" spans="2:14" x14ac:dyDescent="0.3">
      <c r="B105" s="40"/>
      <c r="C105" s="40"/>
      <c r="D105" s="40"/>
      <c r="E105" t="s">
        <v>152</v>
      </c>
      <c r="F105" t="s">
        <v>120</v>
      </c>
      <c r="G105" t="s">
        <v>667</v>
      </c>
      <c r="H105" t="s">
        <v>671</v>
      </c>
      <c r="I105" t="s">
        <v>673</v>
      </c>
      <c r="K105" t="s">
        <v>676</v>
      </c>
    </row>
    <row r="106" spans="2:14" x14ac:dyDescent="0.3">
      <c r="B106" s="40"/>
      <c r="C106" s="40"/>
      <c r="D106" s="40"/>
      <c r="E106" t="s">
        <v>153</v>
      </c>
    </row>
    <row r="107" spans="2:14" x14ac:dyDescent="0.3">
      <c r="B107" s="40" t="s">
        <v>59</v>
      </c>
      <c r="C107" s="40" t="s">
        <v>695</v>
      </c>
      <c r="D107" s="40" t="s">
        <v>37</v>
      </c>
      <c r="E107" t="s">
        <v>147</v>
      </c>
    </row>
    <row r="108" spans="2:14" x14ac:dyDescent="0.3">
      <c r="B108" s="40"/>
      <c r="C108" s="40"/>
      <c r="D108" s="40"/>
      <c r="E108" t="s">
        <v>149</v>
      </c>
      <c r="F108" t="s">
        <v>54</v>
      </c>
      <c r="G108" s="1" t="s">
        <v>16</v>
      </c>
      <c r="H108" t="s">
        <v>20</v>
      </c>
      <c r="I108" s="1" t="s">
        <v>677</v>
      </c>
      <c r="J108" t="s">
        <v>669</v>
      </c>
      <c r="K108" s="3"/>
    </row>
    <row r="109" spans="2:14" x14ac:dyDescent="0.3">
      <c r="B109" s="40"/>
      <c r="C109" s="40"/>
      <c r="D109" s="40"/>
      <c r="E109" t="s">
        <v>150</v>
      </c>
      <c r="F109" s="3"/>
      <c r="G109" s="3"/>
      <c r="H109" s="3"/>
      <c r="I109" s="3"/>
      <c r="J109" s="1" t="s">
        <v>674</v>
      </c>
      <c r="K109" s="1" t="s">
        <v>598</v>
      </c>
    </row>
    <row r="110" spans="2:14" x14ac:dyDescent="0.3">
      <c r="B110" s="40"/>
      <c r="C110" s="40"/>
      <c r="D110" s="40"/>
      <c r="E110" t="s">
        <v>155</v>
      </c>
      <c r="L110" t="s">
        <v>698</v>
      </c>
      <c r="M110" t="s">
        <v>699</v>
      </c>
      <c r="N110" t="s">
        <v>700</v>
      </c>
    </row>
    <row r="111" spans="2:14" x14ac:dyDescent="0.3">
      <c r="B111" s="40"/>
      <c r="C111" s="40"/>
      <c r="D111" s="40"/>
      <c r="E111" t="s">
        <v>151</v>
      </c>
      <c r="F111" s="1" t="s">
        <v>119</v>
      </c>
      <c r="G111" s="1" t="s">
        <v>666</v>
      </c>
      <c r="H111" s="1" t="s">
        <v>670</v>
      </c>
      <c r="I111" s="1" t="s">
        <v>672</v>
      </c>
      <c r="J111" s="1"/>
      <c r="K111" s="1" t="s">
        <v>675</v>
      </c>
      <c r="L111" t="s">
        <v>696</v>
      </c>
    </row>
    <row r="112" spans="2:14" x14ac:dyDescent="0.3">
      <c r="B112" s="40"/>
      <c r="C112" s="40"/>
      <c r="D112" s="40"/>
      <c r="E112" t="s">
        <v>152</v>
      </c>
      <c r="F112" s="1" t="s">
        <v>120</v>
      </c>
      <c r="G112" s="1" t="s">
        <v>667</v>
      </c>
      <c r="H112" s="1" t="s">
        <v>671</v>
      </c>
      <c r="I112" s="1" t="s">
        <v>673</v>
      </c>
      <c r="J112" s="1"/>
      <c r="K112" s="1" t="s">
        <v>676</v>
      </c>
      <c r="L112" t="s">
        <v>697</v>
      </c>
    </row>
    <row r="113" spans="2:17" x14ac:dyDescent="0.3">
      <c r="B113" s="40"/>
      <c r="C113" s="40"/>
      <c r="D113" s="40"/>
      <c r="E113" t="s">
        <v>153</v>
      </c>
    </row>
    <row r="114" spans="2:17" x14ac:dyDescent="0.3">
      <c r="B114" s="40" t="s">
        <v>59</v>
      </c>
      <c r="C114" s="40" t="s">
        <v>160</v>
      </c>
      <c r="D114" s="40" t="s">
        <v>37</v>
      </c>
      <c r="E114" t="s">
        <v>147</v>
      </c>
    </row>
    <row r="115" spans="2:17" x14ac:dyDescent="0.3">
      <c r="B115" s="40"/>
      <c r="C115" s="40"/>
      <c r="D115" s="40"/>
      <c r="E115" t="s">
        <v>149</v>
      </c>
      <c r="F115" t="s">
        <v>54</v>
      </c>
      <c r="H115" t="s">
        <v>20</v>
      </c>
      <c r="I115" t="s">
        <v>622</v>
      </c>
      <c r="P115" t="s">
        <v>58</v>
      </c>
      <c r="Q115" t="s">
        <v>590</v>
      </c>
    </row>
    <row r="116" spans="2:17" x14ac:dyDescent="0.3">
      <c r="B116" s="40"/>
      <c r="C116" s="40"/>
      <c r="D116" s="40"/>
      <c r="E116" t="s">
        <v>150</v>
      </c>
      <c r="F116" s="27" t="s">
        <v>102</v>
      </c>
      <c r="G116" s="27" t="s">
        <v>237</v>
      </c>
    </row>
    <row r="117" spans="2:17" x14ac:dyDescent="0.3">
      <c r="B117" s="40"/>
      <c r="C117" s="40"/>
      <c r="D117" s="40"/>
      <c r="E117" t="s">
        <v>155</v>
      </c>
    </row>
    <row r="118" spans="2:17" x14ac:dyDescent="0.3">
      <c r="B118" s="40"/>
      <c r="C118" s="40"/>
      <c r="D118" s="40"/>
      <c r="E118" t="s">
        <v>151</v>
      </c>
      <c r="F118" t="s">
        <v>161</v>
      </c>
      <c r="G118" t="s">
        <v>163</v>
      </c>
    </row>
    <row r="119" spans="2:17" x14ac:dyDescent="0.3">
      <c r="B119" s="40"/>
      <c r="C119" s="40"/>
      <c r="D119" s="40"/>
      <c r="E119" t="s">
        <v>152</v>
      </c>
      <c r="F119" t="s">
        <v>162</v>
      </c>
      <c r="G119" t="s">
        <v>164</v>
      </c>
    </row>
    <row r="120" spans="2:17" x14ac:dyDescent="0.3">
      <c r="B120" s="40"/>
      <c r="C120" s="40"/>
      <c r="D120" s="40"/>
      <c r="E120" t="s">
        <v>153</v>
      </c>
    </row>
    <row r="121" spans="2:17" x14ac:dyDescent="0.3">
      <c r="B121" s="40" t="s">
        <v>59</v>
      </c>
      <c r="C121" s="40" t="s">
        <v>438</v>
      </c>
      <c r="D121" s="40" t="s">
        <v>37</v>
      </c>
      <c r="E121" t="s">
        <v>147</v>
      </c>
    </row>
    <row r="122" spans="2:17" x14ac:dyDescent="0.3">
      <c r="B122" s="40"/>
      <c r="C122" s="40"/>
      <c r="D122" s="40"/>
      <c r="E122" t="s">
        <v>149</v>
      </c>
      <c r="F122" t="s">
        <v>54</v>
      </c>
      <c r="H122" t="s">
        <v>20</v>
      </c>
    </row>
    <row r="123" spans="2:17" x14ac:dyDescent="0.3">
      <c r="B123" s="40"/>
      <c r="C123" s="40"/>
      <c r="D123" s="40"/>
      <c r="E123" t="s">
        <v>150</v>
      </c>
      <c r="F123" s="4" t="s">
        <v>439</v>
      </c>
      <c r="G123" s="4" t="s">
        <v>439</v>
      </c>
      <c r="H123" t="s">
        <v>442</v>
      </c>
      <c r="I123" t="s">
        <v>440</v>
      </c>
      <c r="J123" t="s">
        <v>441</v>
      </c>
      <c r="P123" t="s">
        <v>575</v>
      </c>
    </row>
    <row r="124" spans="2:17" x14ac:dyDescent="0.3">
      <c r="B124" s="40"/>
      <c r="C124" s="40"/>
      <c r="D124" s="40"/>
      <c r="E124" t="s">
        <v>384</v>
      </c>
    </row>
    <row r="125" spans="2:17" x14ac:dyDescent="0.3">
      <c r="B125" s="40"/>
      <c r="C125" s="40"/>
      <c r="D125" s="40"/>
      <c r="E125" t="s">
        <v>151</v>
      </c>
      <c r="F125" t="s">
        <v>161</v>
      </c>
      <c r="G125" t="s">
        <v>163</v>
      </c>
    </row>
    <row r="126" spans="2:17" x14ac:dyDescent="0.3">
      <c r="B126" s="40"/>
      <c r="C126" s="40"/>
      <c r="D126" s="40"/>
      <c r="E126" t="s">
        <v>152</v>
      </c>
      <c r="F126" t="s">
        <v>162</v>
      </c>
      <c r="G126" t="s">
        <v>164</v>
      </c>
    </row>
    <row r="127" spans="2:17" x14ac:dyDescent="0.3">
      <c r="B127" s="40"/>
      <c r="C127" s="40"/>
      <c r="D127" s="40"/>
      <c r="E127" t="s">
        <v>153</v>
      </c>
    </row>
    <row r="128" spans="2:17" x14ac:dyDescent="0.3">
      <c r="B128" s="40" t="s">
        <v>59</v>
      </c>
      <c r="C128" s="40" t="s">
        <v>250</v>
      </c>
      <c r="D128" s="40" t="s">
        <v>37</v>
      </c>
      <c r="E128" t="s">
        <v>147</v>
      </c>
    </row>
    <row r="129" spans="2:16" x14ac:dyDescent="0.3">
      <c r="B129" s="40"/>
      <c r="C129" s="40"/>
      <c r="D129" s="40"/>
      <c r="E129" t="s">
        <v>149</v>
      </c>
      <c r="F129" t="s">
        <v>54</v>
      </c>
      <c r="G129" t="s">
        <v>39</v>
      </c>
      <c r="H129" t="s">
        <v>20</v>
      </c>
    </row>
    <row r="130" spans="2:16" x14ac:dyDescent="0.3">
      <c r="B130" s="40"/>
      <c r="C130" s="40"/>
      <c r="D130" s="40"/>
      <c r="E130" t="s">
        <v>150</v>
      </c>
      <c r="F130" s="27" t="s">
        <v>102</v>
      </c>
      <c r="G130" s="27" t="s">
        <v>237</v>
      </c>
    </row>
    <row r="131" spans="2:16" x14ac:dyDescent="0.3">
      <c r="B131" s="40"/>
      <c r="C131" s="40"/>
      <c r="D131" s="40"/>
      <c r="E131" t="s">
        <v>155</v>
      </c>
    </row>
    <row r="132" spans="2:16" x14ac:dyDescent="0.3">
      <c r="B132" s="40"/>
      <c r="C132" s="40"/>
      <c r="D132" s="40"/>
      <c r="E132" t="s">
        <v>151</v>
      </c>
    </row>
    <row r="133" spans="2:16" x14ac:dyDescent="0.3">
      <c r="B133" s="40"/>
      <c r="C133" s="40"/>
      <c r="D133" s="40"/>
      <c r="E133" t="s">
        <v>152</v>
      </c>
    </row>
    <row r="134" spans="2:16" x14ac:dyDescent="0.3">
      <c r="B134" s="40"/>
      <c r="C134" s="40"/>
      <c r="D134" s="40"/>
      <c r="E134" t="s">
        <v>153</v>
      </c>
    </row>
    <row r="135" spans="2:16" s="4" customFormat="1" x14ac:dyDescent="0.3">
      <c r="B135" s="41" t="s">
        <v>612</v>
      </c>
      <c r="C135" s="41" t="s">
        <v>613</v>
      </c>
      <c r="D135" s="41" t="s">
        <v>611</v>
      </c>
      <c r="E135" s="4" t="s">
        <v>147</v>
      </c>
    </row>
    <row r="136" spans="2:16" s="4" customFormat="1" x14ac:dyDescent="0.3">
      <c r="B136" s="41"/>
      <c r="C136" s="41"/>
      <c r="D136" s="41"/>
      <c r="E136" s="4" t="s">
        <v>149</v>
      </c>
      <c r="H136" s="24"/>
      <c r="I136" s="25"/>
      <c r="L136" s="25"/>
      <c r="M136" s="25"/>
      <c r="P136" s="25"/>
    </row>
    <row r="137" spans="2:16" s="4" customFormat="1" x14ac:dyDescent="0.3">
      <c r="B137" s="41"/>
      <c r="C137" s="41"/>
      <c r="D137" s="41"/>
      <c r="E137" s="4" t="s">
        <v>150</v>
      </c>
    </row>
    <row r="138" spans="2:16" s="4" customFormat="1" x14ac:dyDescent="0.3">
      <c r="B138" s="41"/>
      <c r="C138" s="41"/>
      <c r="D138" s="41"/>
      <c r="E138" s="4" t="s">
        <v>155</v>
      </c>
    </row>
    <row r="139" spans="2:16" s="4" customFormat="1" x14ac:dyDescent="0.3">
      <c r="B139" s="41"/>
      <c r="C139" s="41"/>
      <c r="D139" s="41"/>
      <c r="E139" s="4" t="s">
        <v>13</v>
      </c>
      <c r="F139" s="4" t="s">
        <v>616</v>
      </c>
      <c r="G139" s="4" t="s">
        <v>617</v>
      </c>
    </row>
    <row r="140" spans="2:16" s="4" customFormat="1" x14ac:dyDescent="0.3">
      <c r="B140" s="41"/>
      <c r="C140" s="41"/>
      <c r="D140" s="41"/>
      <c r="E140" s="4" t="s">
        <v>341</v>
      </c>
      <c r="F140" s="4" t="s">
        <v>614</v>
      </c>
      <c r="G140" s="4" t="s">
        <v>618</v>
      </c>
    </row>
    <row r="141" spans="2:16" s="4" customFormat="1" x14ac:dyDescent="0.3">
      <c r="B141" s="41"/>
      <c r="C141" s="41"/>
      <c r="D141" s="41"/>
      <c r="E141" s="4" t="s">
        <v>342</v>
      </c>
      <c r="F141" s="4" t="s">
        <v>615</v>
      </c>
      <c r="G141" s="4" t="s">
        <v>619</v>
      </c>
    </row>
    <row r="142" spans="2:16" s="4" customFormat="1" x14ac:dyDescent="0.3">
      <c r="B142" s="41"/>
      <c r="C142" s="41"/>
      <c r="D142" s="41"/>
      <c r="E142" s="4" t="s">
        <v>343</v>
      </c>
    </row>
    <row r="143" spans="2:16" s="4" customFormat="1" x14ac:dyDescent="0.3">
      <c r="B143" s="41"/>
      <c r="C143" s="41"/>
      <c r="D143" s="41"/>
      <c r="E143" s="4" t="s">
        <v>344</v>
      </c>
      <c r="F143" s="4" t="s">
        <v>620</v>
      </c>
    </row>
    <row r="144" spans="2:16" s="4" customFormat="1" x14ac:dyDescent="0.3">
      <c r="B144" s="41"/>
      <c r="C144" s="41"/>
      <c r="D144" s="41"/>
      <c r="E144" s="4" t="s">
        <v>345</v>
      </c>
      <c r="F144" s="4" t="s">
        <v>621</v>
      </c>
    </row>
    <row r="145" spans="1:27" s="4" customFormat="1" x14ac:dyDescent="0.3">
      <c r="B145" s="41"/>
      <c r="C145" s="41"/>
      <c r="D145" s="41"/>
      <c r="E145" s="4" t="s">
        <v>86</v>
      </c>
      <c r="S145" s="26"/>
    </row>
    <row r="146" spans="1:27" s="4" customFormat="1" x14ac:dyDescent="0.3">
      <c r="B146" s="41"/>
      <c r="C146" s="41"/>
      <c r="D146" s="41"/>
      <c r="E146" s="4" t="s">
        <v>346</v>
      </c>
      <c r="S146" s="26"/>
    </row>
    <row r="147" spans="1:27" x14ac:dyDescent="0.3">
      <c r="B147" s="40" t="s">
        <v>166</v>
      </c>
      <c r="C147" s="40" t="s">
        <v>217</v>
      </c>
      <c r="D147" s="40"/>
      <c r="E147" t="s">
        <v>147</v>
      </c>
    </row>
    <row r="148" spans="1:27" ht="86.4" x14ac:dyDescent="0.3">
      <c r="B148" s="40"/>
      <c r="C148" s="40"/>
      <c r="D148" s="40"/>
      <c r="E148" t="s">
        <v>149</v>
      </c>
      <c r="F148" s="7" t="s">
        <v>303</v>
      </c>
      <c r="H148" s="8" t="s">
        <v>309</v>
      </c>
      <c r="J148" t="s">
        <v>357</v>
      </c>
      <c r="L148" s="7" t="s">
        <v>359</v>
      </c>
      <c r="AA148" t="s">
        <v>609</v>
      </c>
    </row>
    <row r="149" spans="1:27" x14ac:dyDescent="0.3">
      <c r="B149" s="40"/>
      <c r="C149" s="40"/>
      <c r="D149" s="40"/>
      <c r="E149" t="s">
        <v>150</v>
      </c>
      <c r="F149" s="4" t="s">
        <v>100</v>
      </c>
      <c r="G149" s="4" t="s">
        <v>99</v>
      </c>
      <c r="H149" s="4"/>
      <c r="K149" s="4" t="s">
        <v>636</v>
      </c>
    </row>
    <row r="150" spans="1:27" x14ac:dyDescent="0.3">
      <c r="B150" s="40"/>
      <c r="C150" s="40"/>
      <c r="D150" s="40"/>
      <c r="E150" t="s">
        <v>155</v>
      </c>
    </row>
    <row r="151" spans="1:27" x14ac:dyDescent="0.3">
      <c r="B151" s="40"/>
      <c r="C151" s="40"/>
      <c r="D151" s="40"/>
      <c r="E151" t="s">
        <v>151</v>
      </c>
      <c r="F151" t="s">
        <v>169</v>
      </c>
    </row>
    <row r="152" spans="1:27" x14ac:dyDescent="0.3">
      <c r="B152" s="40"/>
      <c r="C152" s="40"/>
      <c r="D152" s="40"/>
      <c r="E152" t="s">
        <v>152</v>
      </c>
      <c r="F152" t="s">
        <v>170</v>
      </c>
    </row>
    <row r="153" spans="1:27" x14ac:dyDescent="0.3">
      <c r="B153" s="40"/>
      <c r="C153" s="40"/>
      <c r="D153" s="40"/>
      <c r="E153" t="s">
        <v>153</v>
      </c>
    </row>
    <row r="154" spans="1:27" x14ac:dyDescent="0.3">
      <c r="A154" s="39"/>
      <c r="B154" s="40" t="s">
        <v>166</v>
      </c>
      <c r="C154" s="40" t="s">
        <v>167</v>
      </c>
      <c r="D154" s="40" t="s">
        <v>168</v>
      </c>
      <c r="E154" t="s">
        <v>147</v>
      </c>
    </row>
    <row r="155" spans="1:27" ht="115.2" x14ac:dyDescent="0.3">
      <c r="A155" s="39"/>
      <c r="B155" s="40"/>
      <c r="C155" s="40"/>
      <c r="D155" s="40"/>
      <c r="E155" t="s">
        <v>149</v>
      </c>
      <c r="F155" t="s">
        <v>218</v>
      </c>
      <c r="G155" s="7" t="s">
        <v>340</v>
      </c>
      <c r="H155" s="8" t="s">
        <v>309</v>
      </c>
      <c r="I155" t="s">
        <v>354</v>
      </c>
      <c r="J155" t="s">
        <v>357</v>
      </c>
      <c r="K155" t="s">
        <v>358</v>
      </c>
      <c r="L155" s="7" t="s">
        <v>359</v>
      </c>
      <c r="M155" t="s">
        <v>647</v>
      </c>
      <c r="O155" s="29" t="s">
        <v>367</v>
      </c>
      <c r="P155" s="29" t="s">
        <v>361</v>
      </c>
      <c r="Q155" s="29" t="s">
        <v>362</v>
      </c>
      <c r="R155" s="29" t="s">
        <v>363</v>
      </c>
      <c r="S155" s="29" t="s">
        <v>364</v>
      </c>
      <c r="T155" s="29" t="s">
        <v>365</v>
      </c>
      <c r="U155" s="29" t="s">
        <v>366</v>
      </c>
      <c r="Z155" s="7" t="s">
        <v>591</v>
      </c>
      <c r="AA155" t="s">
        <v>609</v>
      </c>
    </row>
    <row r="156" spans="1:27" x14ac:dyDescent="0.3">
      <c r="A156" s="39"/>
      <c r="B156" s="40"/>
      <c r="C156" s="40"/>
      <c r="D156" s="40"/>
      <c r="E156" t="s">
        <v>150</v>
      </c>
      <c r="F156" s="4" t="s">
        <v>100</v>
      </c>
      <c r="G156" s="4" t="s">
        <v>99</v>
      </c>
      <c r="H156" s="4" t="s">
        <v>98</v>
      </c>
      <c r="I156" s="4" t="s">
        <v>355</v>
      </c>
      <c r="J156" s="4" t="s">
        <v>356</v>
      </c>
      <c r="K156" s="4" t="s">
        <v>636</v>
      </c>
      <c r="L156" s="4" t="s">
        <v>665</v>
      </c>
      <c r="M156" s="4" t="s">
        <v>720</v>
      </c>
    </row>
    <row r="157" spans="1:27" x14ac:dyDescent="0.3">
      <c r="A157" s="39"/>
      <c r="B157" s="40"/>
      <c r="C157" s="40"/>
      <c r="D157" s="40"/>
      <c r="E157" t="s">
        <v>155</v>
      </c>
    </row>
    <row r="158" spans="1:27" x14ac:dyDescent="0.3">
      <c r="A158" s="39"/>
      <c r="B158" s="40"/>
      <c r="C158" s="40"/>
      <c r="D158" s="40"/>
      <c r="E158" t="s">
        <v>151</v>
      </c>
      <c r="F158" t="s">
        <v>252</v>
      </c>
      <c r="G158" t="s">
        <v>254</v>
      </c>
      <c r="H158" s="1"/>
    </row>
    <row r="159" spans="1:27" x14ac:dyDescent="0.3">
      <c r="A159" s="39"/>
      <c r="B159" s="40"/>
      <c r="C159" s="40"/>
      <c r="D159" s="40"/>
      <c r="E159" t="s">
        <v>152</v>
      </c>
      <c r="F159" t="s">
        <v>253</v>
      </c>
      <c r="G159" t="s">
        <v>255</v>
      </c>
      <c r="H159" s="1"/>
    </row>
    <row r="160" spans="1:27" x14ac:dyDescent="0.3">
      <c r="A160" s="39"/>
      <c r="B160" s="40"/>
      <c r="C160" s="40"/>
      <c r="D160" s="40"/>
      <c r="E160" t="s">
        <v>153</v>
      </c>
    </row>
    <row r="161" spans="1:27" x14ac:dyDescent="0.3">
      <c r="A161" s="39"/>
      <c r="B161" s="40" t="s">
        <v>166</v>
      </c>
      <c r="C161" s="40" t="s">
        <v>756</v>
      </c>
      <c r="D161" s="40" t="s">
        <v>168</v>
      </c>
      <c r="E161" t="s">
        <v>147</v>
      </c>
    </row>
    <row r="162" spans="1:27" x14ac:dyDescent="0.3">
      <c r="A162" s="39"/>
      <c r="B162" s="40"/>
      <c r="C162" s="40"/>
      <c r="D162" s="40"/>
      <c r="E162" t="s">
        <v>149</v>
      </c>
      <c r="G162" s="7"/>
      <c r="H162" s="8"/>
      <c r="L162" s="7"/>
      <c r="O162" s="29"/>
      <c r="P162" s="29"/>
      <c r="Q162" s="29"/>
      <c r="R162" s="29"/>
      <c r="S162" s="29"/>
      <c r="T162" s="29"/>
      <c r="U162" s="29"/>
      <c r="Z162" s="7"/>
    </row>
    <row r="163" spans="1:27" x14ac:dyDescent="0.3">
      <c r="A163" s="39"/>
      <c r="B163" s="40"/>
      <c r="C163" s="40"/>
      <c r="D163" s="40"/>
      <c r="E163" t="s">
        <v>150</v>
      </c>
      <c r="F163" s="4" t="s">
        <v>100</v>
      </c>
      <c r="G163" s="4" t="s">
        <v>99</v>
      </c>
      <c r="H163" s="4"/>
      <c r="I163" s="4"/>
      <c r="J163" s="4"/>
      <c r="K163" s="4"/>
      <c r="L163" s="4"/>
      <c r="M163" s="4"/>
    </row>
    <row r="164" spans="1:27" x14ac:dyDescent="0.3">
      <c r="A164" s="39"/>
      <c r="B164" s="40"/>
      <c r="C164" s="40"/>
      <c r="D164" s="40"/>
      <c r="E164" t="s">
        <v>155</v>
      </c>
    </row>
    <row r="165" spans="1:27" x14ac:dyDescent="0.3">
      <c r="A165" s="39"/>
      <c r="B165" s="40"/>
      <c r="C165" s="40"/>
      <c r="D165" s="40"/>
      <c r="E165" t="s">
        <v>151</v>
      </c>
      <c r="H165" s="1"/>
    </row>
    <row r="166" spans="1:27" x14ac:dyDescent="0.3">
      <c r="A166" s="39"/>
      <c r="B166" s="40"/>
      <c r="C166" s="40"/>
      <c r="D166" s="40"/>
      <c r="E166" t="s">
        <v>152</v>
      </c>
      <c r="H166" s="1"/>
    </row>
    <row r="167" spans="1:27" x14ac:dyDescent="0.3">
      <c r="A167" s="39"/>
      <c r="B167" s="40"/>
      <c r="C167" s="40"/>
      <c r="D167" s="40"/>
      <c r="E167" t="s">
        <v>153</v>
      </c>
    </row>
    <row r="168" spans="1:27" x14ac:dyDescent="0.3">
      <c r="A168" s="39"/>
      <c r="B168" s="40" t="s">
        <v>166</v>
      </c>
      <c r="C168" s="40" t="s">
        <v>746</v>
      </c>
      <c r="D168" s="40" t="s">
        <v>168</v>
      </c>
      <c r="E168" t="s">
        <v>147</v>
      </c>
    </row>
    <row r="169" spans="1:27" ht="86.4" x14ac:dyDescent="0.3">
      <c r="A169" s="39"/>
      <c r="B169" s="40"/>
      <c r="C169" s="40"/>
      <c r="D169" s="40"/>
      <c r="E169" t="s">
        <v>149</v>
      </c>
      <c r="F169" t="s">
        <v>218</v>
      </c>
      <c r="G169" s="7"/>
      <c r="H169" s="8" t="s">
        <v>309</v>
      </c>
      <c r="I169" t="s">
        <v>354</v>
      </c>
      <c r="J169" t="s">
        <v>357</v>
      </c>
      <c r="K169" t="s">
        <v>358</v>
      </c>
      <c r="L169" s="7"/>
      <c r="N169" s="7" t="s">
        <v>753</v>
      </c>
      <c r="O169" s="38" t="s">
        <v>754</v>
      </c>
      <c r="P169" s="38" t="s">
        <v>748</v>
      </c>
      <c r="Q169" s="38" t="s">
        <v>751</v>
      </c>
      <c r="R169" s="38" t="s">
        <v>750</v>
      </c>
      <c r="S169" s="38" t="s">
        <v>749</v>
      </c>
      <c r="T169" s="38" t="s">
        <v>747</v>
      </c>
      <c r="U169" s="38" t="s">
        <v>752</v>
      </c>
      <c r="V169" s="7" t="s">
        <v>755</v>
      </c>
      <c r="Z169" s="7" t="s">
        <v>591</v>
      </c>
      <c r="AA169" t="s">
        <v>609</v>
      </c>
    </row>
    <row r="170" spans="1:27" x14ac:dyDescent="0.3">
      <c r="A170" s="39"/>
      <c r="B170" s="40"/>
      <c r="C170" s="40"/>
      <c r="D170" s="40"/>
      <c r="E170" t="s">
        <v>150</v>
      </c>
      <c r="F170" s="27" t="s">
        <v>100</v>
      </c>
      <c r="G170" s="4" t="s">
        <v>99</v>
      </c>
      <c r="H170" s="4" t="s">
        <v>98</v>
      </c>
      <c r="I170" s="27" t="s">
        <v>355</v>
      </c>
      <c r="J170" s="27" t="s">
        <v>356</v>
      </c>
      <c r="K170" s="4" t="s">
        <v>636</v>
      </c>
      <c r="L170" s="4" t="s">
        <v>665</v>
      </c>
      <c r="M170" s="27" t="s">
        <v>720</v>
      </c>
    </row>
    <row r="171" spans="1:27" x14ac:dyDescent="0.3">
      <c r="A171" s="39"/>
      <c r="B171" s="40"/>
      <c r="C171" s="40"/>
      <c r="D171" s="40"/>
      <c r="E171" t="s">
        <v>155</v>
      </c>
    </row>
    <row r="172" spans="1:27" x14ac:dyDescent="0.3">
      <c r="A172" s="39"/>
      <c r="B172" s="40"/>
      <c r="C172" s="40"/>
      <c r="D172" s="40"/>
      <c r="E172" t="s">
        <v>151</v>
      </c>
      <c r="F172" t="s">
        <v>252</v>
      </c>
      <c r="G172" t="s">
        <v>254</v>
      </c>
      <c r="H172" s="1"/>
    </row>
    <row r="173" spans="1:27" x14ac:dyDescent="0.3">
      <c r="A173" s="39"/>
      <c r="B173" s="40"/>
      <c r="C173" s="40"/>
      <c r="D173" s="40"/>
      <c r="E173" t="s">
        <v>152</v>
      </c>
      <c r="F173" t="s">
        <v>253</v>
      </c>
      <c r="G173" t="s">
        <v>255</v>
      </c>
      <c r="H173" s="1"/>
    </row>
    <row r="174" spans="1:27" x14ac:dyDescent="0.3">
      <c r="A174" s="39"/>
      <c r="B174" s="40"/>
      <c r="C174" s="40"/>
      <c r="D174" s="40"/>
      <c r="E174" t="s">
        <v>153</v>
      </c>
    </row>
    <row r="175" spans="1:27" x14ac:dyDescent="0.3">
      <c r="B175" s="5" t="s">
        <v>166</v>
      </c>
      <c r="C175" s="5" t="s">
        <v>171</v>
      </c>
      <c r="D175" s="5" t="s">
        <v>168</v>
      </c>
      <c r="E175" t="s">
        <v>154</v>
      </c>
    </row>
    <row r="176" spans="1:27" outlineLevel="1" x14ac:dyDescent="0.3">
      <c r="B176" s="40" t="s">
        <v>166</v>
      </c>
      <c r="C176" s="40" t="s">
        <v>197</v>
      </c>
      <c r="D176" s="40" t="s">
        <v>198</v>
      </c>
      <c r="E176" t="s">
        <v>147</v>
      </c>
      <c r="G176" s="8"/>
    </row>
    <row r="177" spans="1:27" ht="57.6" outlineLevel="1" x14ac:dyDescent="0.3">
      <c r="B177" s="40"/>
      <c r="C177" s="40"/>
      <c r="D177" s="40"/>
      <c r="E177" t="s">
        <v>149</v>
      </c>
      <c r="G177" s="25" t="s">
        <v>309</v>
      </c>
      <c r="H177" t="s">
        <v>603</v>
      </c>
      <c r="I177" t="s">
        <v>604</v>
      </c>
      <c r="J177" t="s">
        <v>357</v>
      </c>
      <c r="K177" s="34" t="s">
        <v>732</v>
      </c>
      <c r="N177" s="7" t="s">
        <v>610</v>
      </c>
      <c r="P177" s="7" t="s">
        <v>606</v>
      </c>
      <c r="AA177" t="s">
        <v>609</v>
      </c>
    </row>
    <row r="178" spans="1:27" outlineLevel="1" x14ac:dyDescent="0.3">
      <c r="B178" s="40"/>
      <c r="C178" s="40"/>
      <c r="D178" s="40"/>
      <c r="E178" t="s">
        <v>150</v>
      </c>
      <c r="G178" s="4"/>
      <c r="H178" s="4"/>
      <c r="K178" t="s">
        <v>608</v>
      </c>
      <c r="L178" t="s">
        <v>607</v>
      </c>
      <c r="P178" t="s">
        <v>578</v>
      </c>
      <c r="Q178" t="s">
        <v>579</v>
      </c>
      <c r="R178" t="s">
        <v>542</v>
      </c>
      <c r="S178" t="s">
        <v>605</v>
      </c>
    </row>
    <row r="179" spans="1:27" outlineLevel="1" x14ac:dyDescent="0.3">
      <c r="B179" s="40"/>
      <c r="C179" s="40"/>
      <c r="D179" s="40"/>
      <c r="E179" t="s">
        <v>155</v>
      </c>
      <c r="F179" s="1" t="s">
        <v>183</v>
      </c>
      <c r="G179" s="1" t="s">
        <v>184</v>
      </c>
    </row>
    <row r="180" spans="1:27" outlineLevel="1" x14ac:dyDescent="0.3">
      <c r="B180" s="40"/>
      <c r="C180" s="40"/>
      <c r="D180" s="40"/>
      <c r="E180" t="s">
        <v>151</v>
      </c>
      <c r="F180" t="s">
        <v>119</v>
      </c>
      <c r="G180" t="s">
        <v>241</v>
      </c>
    </row>
    <row r="181" spans="1:27" outlineLevel="1" x14ac:dyDescent="0.3">
      <c r="B181" s="40"/>
      <c r="C181" s="40"/>
      <c r="D181" s="40"/>
      <c r="E181" t="s">
        <v>152</v>
      </c>
      <c r="F181" t="s">
        <v>120</v>
      </c>
      <c r="G181" t="s">
        <v>242</v>
      </c>
    </row>
    <row r="182" spans="1:27" x14ac:dyDescent="0.3">
      <c r="B182" s="40"/>
      <c r="C182" s="40"/>
      <c r="D182" s="40"/>
      <c r="E182" t="s">
        <v>153</v>
      </c>
    </row>
    <row r="183" spans="1:27" outlineLevel="1" x14ac:dyDescent="0.3">
      <c r="B183" s="40" t="s">
        <v>166</v>
      </c>
      <c r="C183" s="40" t="s">
        <v>238</v>
      </c>
      <c r="D183" s="40"/>
      <c r="E183" t="s">
        <v>147</v>
      </c>
    </row>
    <row r="184" spans="1:27" ht="28.8" outlineLevel="1" x14ac:dyDescent="0.3">
      <c r="B184" s="40"/>
      <c r="C184" s="40"/>
      <c r="D184" s="40"/>
      <c r="E184" t="s">
        <v>149</v>
      </c>
      <c r="F184" s="7" t="s">
        <v>303</v>
      </c>
      <c r="G184" s="4" t="s">
        <v>247</v>
      </c>
      <c r="H184" s="8" t="s">
        <v>309</v>
      </c>
    </row>
    <row r="185" spans="1:27" outlineLevel="1" x14ac:dyDescent="0.3">
      <c r="B185" s="40"/>
      <c r="C185" s="40"/>
      <c r="D185" s="40"/>
      <c r="E185" t="s">
        <v>150</v>
      </c>
      <c r="F185" s="4" t="s">
        <v>100</v>
      </c>
      <c r="G185" s="4" t="s">
        <v>99</v>
      </c>
      <c r="H185" s="4"/>
      <c r="K185" s="4" t="s">
        <v>636</v>
      </c>
    </row>
    <row r="186" spans="1:27" outlineLevel="1" x14ac:dyDescent="0.3">
      <c r="B186" s="40"/>
      <c r="C186" s="40"/>
      <c r="D186" s="40"/>
      <c r="E186" t="s">
        <v>155</v>
      </c>
    </row>
    <row r="187" spans="1:27" outlineLevel="1" x14ac:dyDescent="0.3">
      <c r="B187" s="40"/>
      <c r="C187" s="40"/>
      <c r="D187" s="40"/>
      <c r="E187" t="s">
        <v>151</v>
      </c>
      <c r="F187" t="s">
        <v>169</v>
      </c>
    </row>
    <row r="188" spans="1:27" outlineLevel="1" x14ac:dyDescent="0.3">
      <c r="B188" s="40"/>
      <c r="C188" s="40"/>
      <c r="D188" s="40"/>
      <c r="E188" t="s">
        <v>152</v>
      </c>
      <c r="F188" t="s">
        <v>170</v>
      </c>
    </row>
    <row r="189" spans="1:27" x14ac:dyDescent="0.3">
      <c r="B189" s="40"/>
      <c r="C189" s="40"/>
      <c r="D189" s="40"/>
      <c r="E189" t="s">
        <v>153</v>
      </c>
    </row>
    <row r="190" spans="1:27" x14ac:dyDescent="0.3">
      <c r="A190" s="39"/>
      <c r="B190" s="40" t="s">
        <v>166</v>
      </c>
      <c r="C190" s="40" t="s">
        <v>637</v>
      </c>
      <c r="D190" s="40" t="s">
        <v>640</v>
      </c>
      <c r="E190" t="s">
        <v>147</v>
      </c>
    </row>
    <row r="191" spans="1:27" x14ac:dyDescent="0.3">
      <c r="A191" s="39"/>
      <c r="B191" s="40"/>
      <c r="C191" s="40"/>
      <c r="D191" s="40"/>
      <c r="E191" t="s">
        <v>149</v>
      </c>
      <c r="F191" t="s">
        <v>757</v>
      </c>
      <c r="G191" s="7"/>
      <c r="H191" s="8"/>
      <c r="J191" t="s">
        <v>357</v>
      </c>
      <c r="L191" s="7"/>
      <c r="O191" s="7"/>
      <c r="P191" s="7"/>
      <c r="Q191" s="7"/>
      <c r="R191" s="7"/>
      <c r="S191" s="7"/>
      <c r="T191" s="7"/>
      <c r="U191" s="7"/>
      <c r="Z191" s="7"/>
    </row>
    <row r="192" spans="1:27" x14ac:dyDescent="0.3">
      <c r="A192" s="39"/>
      <c r="B192" s="40"/>
      <c r="C192" s="40"/>
      <c r="D192" s="40"/>
      <c r="E192" t="s">
        <v>150</v>
      </c>
      <c r="F192" s="4"/>
      <c r="G192" s="4"/>
      <c r="H192" s="4"/>
      <c r="I192" s="4"/>
      <c r="J192" s="4"/>
      <c r="K192" s="4"/>
    </row>
    <row r="193" spans="1:27" x14ac:dyDescent="0.3">
      <c r="A193" s="39"/>
      <c r="B193" s="40"/>
      <c r="C193" s="40"/>
      <c r="D193" s="40"/>
      <c r="E193" t="s">
        <v>155</v>
      </c>
    </row>
    <row r="194" spans="1:27" x14ac:dyDescent="0.3">
      <c r="A194" s="39"/>
      <c r="B194" s="40"/>
      <c r="C194" s="40"/>
      <c r="D194" s="40"/>
      <c r="E194" t="s">
        <v>151</v>
      </c>
      <c r="F194" t="s">
        <v>638</v>
      </c>
      <c r="H194" s="1"/>
    </row>
    <row r="195" spans="1:27" x14ac:dyDescent="0.3">
      <c r="A195" s="39"/>
      <c r="B195" s="40"/>
      <c r="C195" s="40"/>
      <c r="D195" s="40"/>
      <c r="E195" t="s">
        <v>152</v>
      </c>
      <c r="F195" t="s">
        <v>639</v>
      </c>
      <c r="H195" s="1"/>
    </row>
    <row r="196" spans="1:27" x14ac:dyDescent="0.3">
      <c r="A196" s="39"/>
      <c r="B196" s="40"/>
      <c r="C196" s="40"/>
      <c r="D196" s="40"/>
      <c r="E196" t="s">
        <v>153</v>
      </c>
    </row>
    <row r="197" spans="1:27" x14ac:dyDescent="0.3">
      <c r="A197" s="39"/>
      <c r="B197" s="40" t="s">
        <v>166</v>
      </c>
      <c r="C197" s="40" t="s">
        <v>690</v>
      </c>
      <c r="D197" s="40" t="s">
        <v>689</v>
      </c>
      <c r="E197" t="s">
        <v>147</v>
      </c>
    </row>
    <row r="198" spans="1:27" ht="115.2" x14ac:dyDescent="0.3">
      <c r="A198" s="39"/>
      <c r="B198" s="40"/>
      <c r="C198" s="40"/>
      <c r="D198" s="40"/>
      <c r="E198" t="s">
        <v>149</v>
      </c>
      <c r="F198" t="s">
        <v>218</v>
      </c>
      <c r="G198" s="29" t="s">
        <v>340</v>
      </c>
      <c r="H198" s="8" t="s">
        <v>309</v>
      </c>
      <c r="J198" t="s">
        <v>357</v>
      </c>
      <c r="L198" s="7"/>
      <c r="O198" s="29"/>
      <c r="P198" s="7" t="s">
        <v>694</v>
      </c>
      <c r="Q198" s="7" t="s">
        <v>691</v>
      </c>
      <c r="R198" s="29"/>
      <c r="S198" s="29"/>
      <c r="T198" s="29"/>
      <c r="U198" s="29"/>
      <c r="Z198" s="7" t="s">
        <v>591</v>
      </c>
      <c r="AA198" t="s">
        <v>609</v>
      </c>
    </row>
    <row r="199" spans="1:27" x14ac:dyDescent="0.3">
      <c r="A199" s="39"/>
      <c r="B199" s="40"/>
      <c r="C199" s="40"/>
      <c r="D199" s="40"/>
      <c r="E199" t="s">
        <v>150</v>
      </c>
      <c r="F199" s="4"/>
      <c r="G199" s="4"/>
      <c r="H199" s="4"/>
      <c r="I199" s="4"/>
      <c r="J199" s="4"/>
      <c r="K199" s="4"/>
      <c r="L199" s="4"/>
      <c r="P199" s="7" t="s">
        <v>692</v>
      </c>
      <c r="Q199" s="7" t="s">
        <v>693</v>
      </c>
    </row>
    <row r="200" spans="1:27" x14ac:dyDescent="0.3">
      <c r="A200" s="39"/>
      <c r="B200" s="40"/>
      <c r="C200" s="40"/>
      <c r="D200" s="40"/>
      <c r="E200" t="s">
        <v>155</v>
      </c>
    </row>
    <row r="201" spans="1:27" x14ac:dyDescent="0.3">
      <c r="A201" s="39"/>
      <c r="B201" s="40"/>
      <c r="C201" s="40"/>
      <c r="D201" s="40"/>
      <c r="E201" t="s">
        <v>151</v>
      </c>
      <c r="F201" t="s">
        <v>252</v>
      </c>
      <c r="H201" s="1"/>
    </row>
    <row r="202" spans="1:27" x14ac:dyDescent="0.3">
      <c r="A202" s="39"/>
      <c r="B202" s="40"/>
      <c r="C202" s="40"/>
      <c r="D202" s="40"/>
      <c r="E202" t="s">
        <v>152</v>
      </c>
      <c r="F202" t="s">
        <v>253</v>
      </c>
      <c r="H202" s="1"/>
    </row>
    <row r="203" spans="1:27" x14ac:dyDescent="0.3">
      <c r="A203" s="39"/>
      <c r="B203" s="40"/>
      <c r="C203" s="40"/>
      <c r="D203" s="40"/>
      <c r="E203" t="s">
        <v>153</v>
      </c>
    </row>
    <row r="204" spans="1:27" s="4" customFormat="1" x14ac:dyDescent="0.3">
      <c r="B204" s="41" t="s">
        <v>612</v>
      </c>
      <c r="C204" s="41" t="s">
        <v>613</v>
      </c>
      <c r="D204" s="41" t="s">
        <v>611</v>
      </c>
      <c r="E204" s="4" t="s">
        <v>147</v>
      </c>
    </row>
    <row r="205" spans="1:27" s="4" customFormat="1" x14ac:dyDescent="0.3">
      <c r="B205" s="41"/>
      <c r="C205" s="41"/>
      <c r="D205" s="41"/>
      <c r="E205" s="4" t="s">
        <v>149</v>
      </c>
      <c r="H205" s="24"/>
      <c r="I205" s="25"/>
      <c r="L205" s="25"/>
      <c r="M205" s="25"/>
      <c r="P205" s="25"/>
    </row>
    <row r="206" spans="1:27" s="4" customFormat="1" x14ac:dyDescent="0.3">
      <c r="B206" s="41"/>
      <c r="C206" s="41"/>
      <c r="D206" s="41"/>
      <c r="E206" s="4" t="s">
        <v>150</v>
      </c>
    </row>
    <row r="207" spans="1:27" s="4" customFormat="1" x14ac:dyDescent="0.3">
      <c r="B207" s="41"/>
      <c r="C207" s="41"/>
      <c r="D207" s="41"/>
      <c r="E207" s="4" t="s">
        <v>155</v>
      </c>
    </row>
    <row r="208" spans="1:27" s="4" customFormat="1" x14ac:dyDescent="0.3">
      <c r="B208" s="41"/>
      <c r="C208" s="41"/>
      <c r="D208" s="41"/>
      <c r="E208" s="4" t="s">
        <v>13</v>
      </c>
      <c r="F208" s="4" t="s">
        <v>616</v>
      </c>
    </row>
    <row r="209" spans="2:19" s="4" customFormat="1" x14ac:dyDescent="0.3">
      <c r="B209" s="41"/>
      <c r="C209" s="41"/>
      <c r="D209" s="41"/>
      <c r="E209" s="4" t="s">
        <v>341</v>
      </c>
      <c r="F209" s="4" t="s">
        <v>614</v>
      </c>
    </row>
    <row r="210" spans="2:19" s="4" customFormat="1" x14ac:dyDescent="0.3">
      <c r="B210" s="41"/>
      <c r="C210" s="41"/>
      <c r="D210" s="41"/>
      <c r="E210" s="4" t="s">
        <v>342</v>
      </c>
      <c r="F210" s="4" t="s">
        <v>615</v>
      </c>
    </row>
    <row r="211" spans="2:19" s="4" customFormat="1" x14ac:dyDescent="0.3">
      <c r="B211" s="41"/>
      <c r="C211" s="41"/>
      <c r="D211" s="41"/>
      <c r="E211" s="4" t="s">
        <v>343</v>
      </c>
    </row>
    <row r="212" spans="2:19" s="4" customFormat="1" x14ac:dyDescent="0.3">
      <c r="B212" s="41"/>
      <c r="C212" s="41"/>
      <c r="D212" s="41"/>
      <c r="E212" s="4" t="s">
        <v>344</v>
      </c>
    </row>
    <row r="213" spans="2:19" s="4" customFormat="1" x14ac:dyDescent="0.3">
      <c r="B213" s="41"/>
      <c r="C213" s="41"/>
      <c r="D213" s="41"/>
      <c r="E213" s="4" t="s">
        <v>345</v>
      </c>
    </row>
    <row r="214" spans="2:19" s="4" customFormat="1" x14ac:dyDescent="0.3">
      <c r="B214" s="41"/>
      <c r="C214" s="41"/>
      <c r="D214" s="41"/>
      <c r="E214" s="4" t="s">
        <v>86</v>
      </c>
      <c r="S214" s="26"/>
    </row>
    <row r="215" spans="2:19" s="4" customFormat="1" x14ac:dyDescent="0.3">
      <c r="B215" s="41"/>
      <c r="C215" s="41"/>
      <c r="D215" s="41"/>
      <c r="E215" s="4" t="s">
        <v>346</v>
      </c>
      <c r="S215" s="26"/>
    </row>
    <row r="216" spans="2:19" s="4" customFormat="1" x14ac:dyDescent="0.3">
      <c r="B216" s="41" t="s">
        <v>737</v>
      </c>
      <c r="C216" s="41" t="s">
        <v>734</v>
      </c>
      <c r="D216" s="41" t="s">
        <v>37</v>
      </c>
      <c r="E216" s="4" t="s">
        <v>147</v>
      </c>
    </row>
    <row r="217" spans="2:19" s="4" customFormat="1" x14ac:dyDescent="0.3">
      <c r="B217" s="41"/>
      <c r="C217" s="41"/>
      <c r="D217" s="41"/>
      <c r="E217" s="4" t="s">
        <v>149</v>
      </c>
      <c r="F217" t="s">
        <v>54</v>
      </c>
      <c r="G217" t="s">
        <v>743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2:19" s="4" customFormat="1" x14ac:dyDescent="0.3">
      <c r="B218" s="41"/>
      <c r="C218" s="41"/>
      <c r="D218" s="41"/>
      <c r="E218" s="4" t="s">
        <v>150</v>
      </c>
      <c r="G218" s="4" t="s">
        <v>102</v>
      </c>
      <c r="H218" s="37"/>
      <c r="I218" s="37"/>
      <c r="J218" s="3"/>
      <c r="K218" s="3"/>
      <c r="L218" s="3"/>
      <c r="M218" s="3"/>
      <c r="N218" s="3"/>
      <c r="O218" s="3"/>
      <c r="P218" s="4" t="s">
        <v>739</v>
      </c>
      <c r="Q218" s="4" t="s">
        <v>740</v>
      </c>
      <c r="R218" s="4" t="s">
        <v>741</v>
      </c>
      <c r="S218" s="4" t="s">
        <v>742</v>
      </c>
    </row>
    <row r="219" spans="2:19" s="4" customFormat="1" x14ac:dyDescent="0.3">
      <c r="B219" s="41"/>
      <c r="C219" s="41"/>
      <c r="D219" s="41"/>
      <c r="E219" s="4" t="s">
        <v>155</v>
      </c>
      <c r="F219" t="s">
        <v>738</v>
      </c>
      <c r="G219"/>
      <c r="H219"/>
      <c r="I219"/>
      <c r="J219"/>
      <c r="K219"/>
      <c r="L219"/>
      <c r="M219"/>
      <c r="N219"/>
      <c r="O219"/>
    </row>
    <row r="220" spans="2:19" s="4" customFormat="1" x14ac:dyDescent="0.3">
      <c r="B220" s="41"/>
      <c r="C220" s="41"/>
      <c r="D220" s="41"/>
      <c r="E220" s="4" t="s">
        <v>13</v>
      </c>
      <c r="F220" t="s">
        <v>735</v>
      </c>
      <c r="G220" t="s">
        <v>241</v>
      </c>
      <c r="H220"/>
      <c r="I220"/>
      <c r="J220"/>
      <c r="K220"/>
      <c r="L220"/>
      <c r="M220"/>
      <c r="N220"/>
      <c r="O220"/>
      <c r="R220"/>
    </row>
    <row r="221" spans="2:19" s="4" customFormat="1" x14ac:dyDescent="0.3">
      <c r="B221" s="41"/>
      <c r="C221" s="41"/>
      <c r="D221" s="41"/>
      <c r="E221" s="4" t="s">
        <v>341</v>
      </c>
      <c r="F221" t="s">
        <v>736</v>
      </c>
      <c r="G221" t="s">
        <v>242</v>
      </c>
      <c r="H221"/>
      <c r="I221"/>
      <c r="J221"/>
      <c r="K221"/>
      <c r="L221"/>
      <c r="M221"/>
      <c r="N221"/>
      <c r="O221"/>
      <c r="Q221"/>
      <c r="R221"/>
    </row>
    <row r="222" spans="2:19" s="4" customFormat="1" x14ac:dyDescent="0.3">
      <c r="B222" s="41"/>
      <c r="C222" s="41"/>
      <c r="D222" s="41"/>
      <c r="E222" s="4" t="s">
        <v>342</v>
      </c>
    </row>
    <row r="223" spans="2:19" s="4" customFormat="1" x14ac:dyDescent="0.3">
      <c r="B223" s="41"/>
      <c r="C223" s="41"/>
      <c r="D223" s="41"/>
      <c r="E223" s="4" t="s">
        <v>343</v>
      </c>
      <c r="F223" s="4" t="s">
        <v>745</v>
      </c>
      <c r="G223" s="4" t="s">
        <v>744</v>
      </c>
    </row>
    <row r="224" spans="2:19" s="4" customFormat="1" x14ac:dyDescent="0.3">
      <c r="B224" s="41"/>
      <c r="C224" s="41"/>
      <c r="D224" s="41"/>
      <c r="E224" s="4" t="s">
        <v>344</v>
      </c>
    </row>
    <row r="225" spans="2:19" s="4" customFormat="1" x14ac:dyDescent="0.3">
      <c r="B225" s="41"/>
      <c r="C225" s="41"/>
      <c r="D225" s="41"/>
      <c r="E225" s="4" t="s">
        <v>345</v>
      </c>
    </row>
    <row r="226" spans="2:19" s="4" customFormat="1" x14ac:dyDescent="0.3">
      <c r="B226" s="41"/>
      <c r="C226" s="41"/>
      <c r="D226" s="41"/>
      <c r="E226" s="4" t="s">
        <v>86</v>
      </c>
      <c r="S226" s="26"/>
    </row>
    <row r="227" spans="2:19" s="4" customFormat="1" x14ac:dyDescent="0.3">
      <c r="B227" s="41"/>
      <c r="C227" s="41"/>
      <c r="D227" s="41"/>
      <c r="E227" s="4" t="s">
        <v>346</v>
      </c>
      <c r="S227" s="26"/>
    </row>
    <row r="228" spans="2:19" x14ac:dyDescent="0.3">
      <c r="B228" s="32"/>
      <c r="C228" s="32"/>
      <c r="D228" s="32"/>
    </row>
    <row r="229" spans="2:19" x14ac:dyDescent="0.3">
      <c r="B229" s="5"/>
      <c r="C229" s="5"/>
      <c r="D229" s="5"/>
      <c r="K229" s="7"/>
      <c r="L229" s="7"/>
    </row>
    <row r="230" spans="2:19" x14ac:dyDescent="0.3">
      <c r="B230" s="5"/>
      <c r="C230" s="5"/>
      <c r="D230" s="5"/>
      <c r="K230" s="7"/>
      <c r="L230" s="7"/>
    </row>
    <row r="231" spans="2:19" x14ac:dyDescent="0.3">
      <c r="B231" s="5"/>
      <c r="C231" s="5"/>
      <c r="D231" s="5"/>
    </row>
    <row r="232" spans="2:19" x14ac:dyDescent="0.3">
      <c r="B232" s="5"/>
      <c r="C232" s="5"/>
      <c r="D232" s="5"/>
    </row>
    <row r="233" spans="2:19" x14ac:dyDescent="0.3">
      <c r="B233" s="5"/>
      <c r="C233" s="5"/>
      <c r="D233" s="5"/>
    </row>
    <row r="234" spans="2:19" x14ac:dyDescent="0.3">
      <c r="B234" s="5"/>
      <c r="C234" s="5"/>
      <c r="D234" s="5"/>
    </row>
    <row r="235" spans="2:19" x14ac:dyDescent="0.3">
      <c r="B235" s="5"/>
      <c r="C235" s="5"/>
      <c r="D235" s="5"/>
    </row>
    <row r="236" spans="2:19" x14ac:dyDescent="0.3">
      <c r="B236" s="5" t="s">
        <v>172</v>
      </c>
      <c r="C236" s="5" t="s">
        <v>173</v>
      </c>
      <c r="D236" s="5" t="s">
        <v>174</v>
      </c>
      <c r="E236" t="s">
        <v>154</v>
      </c>
    </row>
    <row r="237" spans="2:19" s="10" customFormat="1" x14ac:dyDescent="0.3">
      <c r="B237" s="47" t="s">
        <v>182</v>
      </c>
      <c r="C237" s="47" t="s">
        <v>200</v>
      </c>
      <c r="D237" s="47" t="s">
        <v>36</v>
      </c>
      <c r="E237" s="10" t="s">
        <v>147</v>
      </c>
    </row>
    <row r="238" spans="2:19" s="10" customFormat="1" ht="43.2" x14ac:dyDescent="0.3">
      <c r="B238" s="47"/>
      <c r="C238" s="47"/>
      <c r="D238" s="47"/>
      <c r="E238" s="10" t="s">
        <v>149</v>
      </c>
      <c r="F238" s="10" t="s">
        <v>103</v>
      </c>
      <c r="G238" s="10" t="s">
        <v>114</v>
      </c>
      <c r="H238" s="11" t="s">
        <v>302</v>
      </c>
      <c r="I238" s="10" t="s">
        <v>202</v>
      </c>
      <c r="J238" s="12" t="s">
        <v>216</v>
      </c>
      <c r="K238" s="10" t="s">
        <v>201</v>
      </c>
      <c r="L238" s="10" t="s">
        <v>207</v>
      </c>
    </row>
    <row r="239" spans="2:19" s="10" customFormat="1" x14ac:dyDescent="0.3">
      <c r="B239" s="47"/>
      <c r="C239" s="47"/>
      <c r="D239" s="47"/>
      <c r="E239" s="10" t="s">
        <v>150</v>
      </c>
      <c r="F239" s="10" t="s">
        <v>100</v>
      </c>
    </row>
    <row r="240" spans="2:19" s="10" customFormat="1" x14ac:dyDescent="0.3">
      <c r="B240" s="47"/>
      <c r="C240" s="47"/>
      <c r="D240" s="47"/>
      <c r="E240" s="10" t="s">
        <v>155</v>
      </c>
      <c r="G240" s="10" t="s">
        <v>185</v>
      </c>
      <c r="H240" s="10" t="s">
        <v>188</v>
      </c>
      <c r="I240" s="10" t="s">
        <v>191</v>
      </c>
      <c r="J240" s="10" t="s">
        <v>194</v>
      </c>
    </row>
    <row r="241" spans="2:16" s="10" customFormat="1" x14ac:dyDescent="0.3">
      <c r="B241" s="47"/>
      <c r="C241" s="47"/>
      <c r="D241" s="47"/>
      <c r="E241" s="10" t="s">
        <v>151</v>
      </c>
      <c r="F241" s="10" t="s">
        <v>119</v>
      </c>
      <c r="G241" s="10" t="s">
        <v>186</v>
      </c>
      <c r="H241" s="10" t="s">
        <v>189</v>
      </c>
      <c r="I241" s="10" t="s">
        <v>192</v>
      </c>
      <c r="J241" s="10" t="s">
        <v>195</v>
      </c>
    </row>
    <row r="242" spans="2:16" s="10" customFormat="1" x14ac:dyDescent="0.3">
      <c r="B242" s="47"/>
      <c r="C242" s="47"/>
      <c r="D242" s="47"/>
      <c r="E242" s="10" t="s">
        <v>152</v>
      </c>
      <c r="F242" s="10" t="s">
        <v>120</v>
      </c>
      <c r="G242" s="10" t="s">
        <v>187</v>
      </c>
      <c r="H242" s="10" t="s">
        <v>190</v>
      </c>
      <c r="I242" s="10" t="s">
        <v>193</v>
      </c>
      <c r="J242" s="10" t="s">
        <v>196</v>
      </c>
    </row>
    <row r="243" spans="2:16" s="10" customFormat="1" x14ac:dyDescent="0.3">
      <c r="B243" s="47"/>
      <c r="C243" s="47"/>
      <c r="D243" s="47"/>
      <c r="E243" s="10" t="s">
        <v>153</v>
      </c>
    </row>
    <row r="244" spans="2:16" s="15" customFormat="1" x14ac:dyDescent="0.3">
      <c r="B244" s="48" t="s">
        <v>182</v>
      </c>
      <c r="C244" s="48" t="s">
        <v>200</v>
      </c>
      <c r="D244" s="48" t="s">
        <v>36</v>
      </c>
      <c r="E244" s="15" t="s">
        <v>147</v>
      </c>
    </row>
    <row r="245" spans="2:16" s="15" customFormat="1" ht="43.2" x14ac:dyDescent="0.3">
      <c r="B245" s="48"/>
      <c r="C245" s="48"/>
      <c r="D245" s="48"/>
      <c r="E245" s="15" t="s">
        <v>149</v>
      </c>
      <c r="F245" s="15" t="s">
        <v>103</v>
      </c>
      <c r="G245" s="15" t="s">
        <v>114</v>
      </c>
      <c r="H245" s="16" t="s">
        <v>302</v>
      </c>
      <c r="I245" s="15" t="s">
        <v>202</v>
      </c>
      <c r="J245" s="17" t="s">
        <v>216</v>
      </c>
      <c r="K245" s="15" t="s">
        <v>201</v>
      </c>
      <c r="L245" s="15" t="s">
        <v>207</v>
      </c>
    </row>
    <row r="246" spans="2:16" s="15" customFormat="1" x14ac:dyDescent="0.3">
      <c r="B246" s="48"/>
      <c r="C246" s="48"/>
      <c r="D246" s="48"/>
      <c r="E246" s="15" t="s">
        <v>150</v>
      </c>
      <c r="F246" s="15" t="s">
        <v>100</v>
      </c>
    </row>
    <row r="247" spans="2:16" s="15" customFormat="1" x14ac:dyDescent="0.3">
      <c r="B247" s="48"/>
      <c r="C247" s="48"/>
      <c r="D247" s="48"/>
      <c r="E247" s="15" t="s">
        <v>155</v>
      </c>
      <c r="G247" s="15" t="s">
        <v>185</v>
      </c>
      <c r="H247" s="15" t="s">
        <v>188</v>
      </c>
      <c r="I247" s="15" t="s">
        <v>191</v>
      </c>
      <c r="J247" s="15" t="s">
        <v>194</v>
      </c>
    </row>
    <row r="248" spans="2:16" s="15" customFormat="1" x14ac:dyDescent="0.3">
      <c r="B248" s="48"/>
      <c r="C248" s="48"/>
      <c r="D248" s="48"/>
      <c r="E248" s="15" t="s">
        <v>151</v>
      </c>
      <c r="F248" s="15" t="s">
        <v>119</v>
      </c>
      <c r="G248" s="15" t="s">
        <v>186</v>
      </c>
      <c r="H248" s="15" t="s">
        <v>189</v>
      </c>
      <c r="I248" s="15" t="s">
        <v>192</v>
      </c>
      <c r="J248" s="15" t="s">
        <v>195</v>
      </c>
    </row>
    <row r="249" spans="2:16" s="15" customFormat="1" x14ac:dyDescent="0.3">
      <c r="B249" s="48"/>
      <c r="C249" s="48"/>
      <c r="D249" s="48"/>
      <c r="E249" s="15" t="s">
        <v>152</v>
      </c>
      <c r="F249" s="15" t="s">
        <v>120</v>
      </c>
      <c r="G249" s="15" t="s">
        <v>187</v>
      </c>
      <c r="H249" s="15" t="s">
        <v>190</v>
      </c>
      <c r="I249" s="15" t="s">
        <v>193</v>
      </c>
      <c r="J249" s="15" t="s">
        <v>196</v>
      </c>
    </row>
    <row r="250" spans="2:16" s="15" customFormat="1" x14ac:dyDescent="0.3">
      <c r="B250" s="48"/>
      <c r="C250" s="48"/>
      <c r="D250" s="48"/>
      <c r="E250" s="15" t="s">
        <v>153</v>
      </c>
    </row>
    <row r="251" spans="2:16" x14ac:dyDescent="0.3">
      <c r="B251" s="40" t="s">
        <v>182</v>
      </c>
      <c r="C251" s="40" t="s">
        <v>200</v>
      </c>
      <c r="D251" s="43" t="s">
        <v>347</v>
      </c>
      <c r="E251" t="s">
        <v>147</v>
      </c>
    </row>
    <row r="252" spans="2:16" x14ac:dyDescent="0.3">
      <c r="B252" s="40"/>
      <c r="C252" s="40"/>
      <c r="D252" s="43"/>
      <c r="E252" t="s">
        <v>149</v>
      </c>
      <c r="F252" t="s">
        <v>308</v>
      </c>
      <c r="G252" s="4" t="s">
        <v>198</v>
      </c>
      <c r="H252" s="7" t="s">
        <v>397</v>
      </c>
      <c r="J252" s="6"/>
      <c r="L252" s="3"/>
      <c r="P252" t="s">
        <v>396</v>
      </c>
    </row>
    <row r="253" spans="2:16" x14ac:dyDescent="0.3">
      <c r="B253" s="40"/>
      <c r="C253" s="40"/>
      <c r="D253" s="43"/>
      <c r="E253" t="s">
        <v>150</v>
      </c>
      <c r="F253" t="s">
        <v>100</v>
      </c>
      <c r="G253" s="4"/>
      <c r="H253" s="4"/>
      <c r="J253" t="s">
        <v>399</v>
      </c>
      <c r="P253" t="s">
        <v>398</v>
      </c>
    </row>
    <row r="254" spans="2:16" x14ac:dyDescent="0.3">
      <c r="B254" s="40"/>
      <c r="C254" s="40"/>
      <c r="D254" s="43"/>
      <c r="E254" t="s">
        <v>155</v>
      </c>
    </row>
    <row r="255" spans="2:16" x14ac:dyDescent="0.3">
      <c r="B255" s="40"/>
      <c r="C255" s="40"/>
      <c r="D255" s="43"/>
      <c r="E255" t="s">
        <v>13</v>
      </c>
      <c r="F255" t="s">
        <v>350</v>
      </c>
      <c r="G255" t="s">
        <v>348</v>
      </c>
      <c r="H255" t="s">
        <v>352</v>
      </c>
    </row>
    <row r="256" spans="2:16" x14ac:dyDescent="0.3">
      <c r="B256" s="40"/>
      <c r="C256" s="40"/>
      <c r="D256" s="43"/>
      <c r="E256" t="s">
        <v>341</v>
      </c>
      <c r="F256" t="s">
        <v>351</v>
      </c>
      <c r="G256" t="s">
        <v>349</v>
      </c>
      <c r="H256" t="s">
        <v>353</v>
      </c>
    </row>
    <row r="257" spans="2:10" x14ac:dyDescent="0.3">
      <c r="B257" s="40"/>
      <c r="C257" s="40"/>
      <c r="D257" s="43"/>
      <c r="E257" t="s">
        <v>342</v>
      </c>
    </row>
    <row r="258" spans="2:10" x14ac:dyDescent="0.3">
      <c r="B258" s="40"/>
      <c r="C258" s="40"/>
      <c r="D258" s="43"/>
      <c r="E258" t="s">
        <v>343</v>
      </c>
    </row>
    <row r="259" spans="2:10" x14ac:dyDescent="0.3">
      <c r="B259" s="5" t="s">
        <v>182</v>
      </c>
      <c r="C259" s="5" t="s">
        <v>199</v>
      </c>
      <c r="D259" s="6"/>
      <c r="E259" t="s">
        <v>154</v>
      </c>
      <c r="J259" s="6"/>
    </row>
    <row r="260" spans="2:10" x14ac:dyDescent="0.3">
      <c r="B260" t="s">
        <v>165</v>
      </c>
      <c r="C260" t="s">
        <v>33</v>
      </c>
      <c r="E260" t="s">
        <v>149</v>
      </c>
      <c r="F260" t="s">
        <v>39</v>
      </c>
    </row>
    <row r="261" spans="2:10" x14ac:dyDescent="0.3">
      <c r="C261" t="s">
        <v>121</v>
      </c>
      <c r="E261" t="s">
        <v>149</v>
      </c>
      <c r="F261" t="s">
        <v>39</v>
      </c>
      <c r="G261" t="s">
        <v>211</v>
      </c>
      <c r="H261" t="s">
        <v>210</v>
      </c>
      <c r="I261" t="s">
        <v>571</v>
      </c>
    </row>
    <row r="262" spans="2:10" x14ac:dyDescent="0.3">
      <c r="C262" t="s">
        <v>122</v>
      </c>
      <c r="E262" t="s">
        <v>149</v>
      </c>
      <c r="F262" t="s">
        <v>39</v>
      </c>
      <c r="G262" t="s">
        <v>211</v>
      </c>
      <c r="H262" t="s">
        <v>210</v>
      </c>
      <c r="I262" t="s">
        <v>571</v>
      </c>
    </row>
    <row r="263" spans="2:10" x14ac:dyDescent="0.3">
      <c r="B263" s="40"/>
      <c r="C263" s="40" t="s">
        <v>293</v>
      </c>
      <c r="D263" s="40"/>
      <c r="E263" t="s">
        <v>147</v>
      </c>
    </row>
    <row r="264" spans="2:10" ht="47.25" customHeight="1" x14ac:dyDescent="0.3">
      <c r="B264" s="40"/>
      <c r="C264" s="40"/>
      <c r="D264" s="40"/>
      <c r="E264" t="s">
        <v>149</v>
      </c>
      <c r="F264" t="s">
        <v>54</v>
      </c>
      <c r="G264" t="s">
        <v>56</v>
      </c>
      <c r="H264" t="s">
        <v>20</v>
      </c>
      <c r="I264" s="7" t="s">
        <v>301</v>
      </c>
      <c r="J264" s="7" t="s">
        <v>300</v>
      </c>
    </row>
    <row r="265" spans="2:10" x14ac:dyDescent="0.3">
      <c r="B265" s="40"/>
      <c r="C265" s="40"/>
      <c r="D265" s="40"/>
      <c r="E265" t="s">
        <v>150</v>
      </c>
      <c r="F265" s="4"/>
      <c r="G265" s="4"/>
    </row>
    <row r="266" spans="2:10" x14ac:dyDescent="0.3">
      <c r="B266" s="40"/>
      <c r="C266" s="40"/>
      <c r="D266" s="40"/>
      <c r="E266" t="s">
        <v>155</v>
      </c>
    </row>
    <row r="267" spans="2:10" x14ac:dyDescent="0.3">
      <c r="B267" s="40"/>
      <c r="C267" s="40"/>
      <c r="D267" s="40"/>
      <c r="E267" t="s">
        <v>151</v>
      </c>
      <c r="F267" t="s">
        <v>295</v>
      </c>
      <c r="G267" t="s">
        <v>294</v>
      </c>
    </row>
    <row r="268" spans="2:10" x14ac:dyDescent="0.3">
      <c r="B268" s="40"/>
      <c r="C268" s="40"/>
      <c r="D268" s="40"/>
      <c r="E268" t="s">
        <v>152</v>
      </c>
      <c r="F268" t="s">
        <v>298</v>
      </c>
      <c r="G268" t="s">
        <v>296</v>
      </c>
    </row>
    <row r="269" spans="2:10" x14ac:dyDescent="0.3">
      <c r="B269" s="40"/>
      <c r="C269" s="40"/>
      <c r="D269" s="40"/>
      <c r="E269" t="s">
        <v>153</v>
      </c>
      <c r="F269" t="s">
        <v>299</v>
      </c>
      <c r="G269" t="s">
        <v>297</v>
      </c>
    </row>
    <row r="270" spans="2:10" x14ac:dyDescent="0.3">
      <c r="C270" t="s">
        <v>123</v>
      </c>
      <c r="E270" t="s">
        <v>154</v>
      </c>
    </row>
    <row r="271" spans="2:10" x14ac:dyDescent="0.3">
      <c r="B271" s="40"/>
      <c r="C271" s="40" t="s">
        <v>382</v>
      </c>
      <c r="D271" s="9"/>
      <c r="E271" t="s">
        <v>147</v>
      </c>
    </row>
    <row r="272" spans="2:10" x14ac:dyDescent="0.3">
      <c r="B272" s="40"/>
      <c r="C272" s="40"/>
      <c r="D272" s="9"/>
      <c r="E272" t="s">
        <v>149</v>
      </c>
      <c r="H272" t="s">
        <v>210</v>
      </c>
      <c r="I272" t="s">
        <v>379</v>
      </c>
    </row>
    <row r="273" spans="2:7" x14ac:dyDescent="0.3">
      <c r="B273" s="40"/>
      <c r="C273" s="40" t="s">
        <v>380</v>
      </c>
      <c r="D273" s="9"/>
      <c r="E273" t="s">
        <v>150</v>
      </c>
      <c r="F273" s="4" t="s">
        <v>701</v>
      </c>
      <c r="G273" s="4" t="s">
        <v>231</v>
      </c>
    </row>
    <row r="274" spans="2:7" x14ac:dyDescent="0.3">
      <c r="B274" s="40"/>
      <c r="C274" s="40"/>
      <c r="D274" s="9"/>
      <c r="E274" t="s">
        <v>155</v>
      </c>
      <c r="F274" s="4" t="s">
        <v>701</v>
      </c>
      <c r="G274" s="4" t="s">
        <v>231</v>
      </c>
    </row>
    <row r="275" spans="2:7" x14ac:dyDescent="0.3">
      <c r="B275" s="40"/>
      <c r="C275" s="40" t="s">
        <v>381</v>
      </c>
      <c r="D275" s="9"/>
      <c r="E275" t="s">
        <v>151</v>
      </c>
    </row>
    <row r="276" spans="2:7" x14ac:dyDescent="0.3">
      <c r="B276" s="40"/>
      <c r="C276" s="40"/>
      <c r="D276" s="9"/>
      <c r="E276" t="s">
        <v>152</v>
      </c>
    </row>
    <row r="277" spans="2:7" x14ac:dyDescent="0.3">
      <c r="B277" s="40"/>
      <c r="C277" s="40"/>
      <c r="D277" s="9"/>
      <c r="E277" t="s">
        <v>153</v>
      </c>
    </row>
    <row r="278" spans="2:7" x14ac:dyDescent="0.3">
      <c r="B278" s="40"/>
      <c r="C278" s="40" t="s">
        <v>572</v>
      </c>
      <c r="D278" s="40"/>
      <c r="E278" t="s">
        <v>147</v>
      </c>
    </row>
    <row r="279" spans="2:7" x14ac:dyDescent="0.3">
      <c r="B279" s="40"/>
      <c r="C279" s="40"/>
      <c r="D279" s="40"/>
      <c r="E279" t="s">
        <v>149</v>
      </c>
    </row>
    <row r="280" spans="2:7" x14ac:dyDescent="0.3">
      <c r="B280" s="40"/>
      <c r="C280" s="40"/>
      <c r="D280" s="40"/>
      <c r="E280" t="s">
        <v>150</v>
      </c>
      <c r="F280" s="4" t="s">
        <v>573</v>
      </c>
      <c r="G280" s="4" t="s">
        <v>574</v>
      </c>
    </row>
    <row r="281" spans="2:7" x14ac:dyDescent="0.3">
      <c r="B281" s="40"/>
      <c r="C281" s="40"/>
      <c r="D281" s="40"/>
      <c r="E281" t="s">
        <v>155</v>
      </c>
    </row>
    <row r="282" spans="2:7" x14ac:dyDescent="0.3">
      <c r="B282" s="40"/>
      <c r="C282" s="40"/>
      <c r="D282" s="40"/>
      <c r="E282" t="s">
        <v>151</v>
      </c>
    </row>
    <row r="283" spans="2:7" x14ac:dyDescent="0.3">
      <c r="B283" s="40"/>
      <c r="C283" s="40"/>
      <c r="D283" s="40"/>
      <c r="E283" t="s">
        <v>152</v>
      </c>
    </row>
    <row r="284" spans="2:7" x14ac:dyDescent="0.3">
      <c r="B284" s="40"/>
      <c r="C284" s="40"/>
      <c r="D284" s="40"/>
      <c r="E284" t="s">
        <v>153</v>
      </c>
    </row>
    <row r="286" spans="2:7" x14ac:dyDescent="0.3">
      <c r="B286" t="s">
        <v>125</v>
      </c>
      <c r="C286" t="s">
        <v>124</v>
      </c>
      <c r="E286" t="s">
        <v>154</v>
      </c>
    </row>
    <row r="287" spans="2:7" x14ac:dyDescent="0.3">
      <c r="B287" t="s">
        <v>240</v>
      </c>
      <c r="C287" t="s">
        <v>576</v>
      </c>
      <c r="D287" t="s">
        <v>38</v>
      </c>
      <c r="E287" t="s">
        <v>147</v>
      </c>
    </row>
    <row r="288" spans="2:7" x14ac:dyDescent="0.3">
      <c r="E288" t="s">
        <v>149</v>
      </c>
      <c r="F288" t="s">
        <v>249</v>
      </c>
    </row>
    <row r="289" spans="2:27" x14ac:dyDescent="0.3">
      <c r="E289" t="s">
        <v>150</v>
      </c>
      <c r="F289" t="s">
        <v>248</v>
      </c>
      <c r="G289" s="1" t="s">
        <v>243</v>
      </c>
      <c r="H289" t="s">
        <v>244</v>
      </c>
      <c r="I289" t="s">
        <v>237</v>
      </c>
      <c r="J289" t="s">
        <v>245</v>
      </c>
      <c r="K289" t="s">
        <v>246</v>
      </c>
    </row>
    <row r="290" spans="2:27" x14ac:dyDescent="0.3">
      <c r="E290" t="s">
        <v>155</v>
      </c>
    </row>
    <row r="291" spans="2:27" x14ac:dyDescent="0.3">
      <c r="E291" t="s">
        <v>151</v>
      </c>
      <c r="F291" t="s">
        <v>119</v>
      </c>
      <c r="G291" t="s">
        <v>241</v>
      </c>
    </row>
    <row r="292" spans="2:27" x14ac:dyDescent="0.3">
      <c r="E292" t="s">
        <v>152</v>
      </c>
      <c r="F292" t="s">
        <v>120</v>
      </c>
      <c r="G292" t="s">
        <v>242</v>
      </c>
    </row>
    <row r="293" spans="2:27" x14ac:dyDescent="0.3">
      <c r="E293" t="s">
        <v>153</v>
      </c>
    </row>
    <row r="294" spans="2:27" x14ac:dyDescent="0.3">
      <c r="B294" s="40" t="s">
        <v>240</v>
      </c>
      <c r="C294" s="40" t="s">
        <v>577</v>
      </c>
      <c r="D294" s="45" t="s">
        <v>38</v>
      </c>
      <c r="E294" t="s">
        <v>147</v>
      </c>
    </row>
    <row r="295" spans="2:27" x14ac:dyDescent="0.3">
      <c r="B295" s="40"/>
      <c r="C295" s="40"/>
      <c r="D295" s="45"/>
      <c r="E295" t="s">
        <v>149</v>
      </c>
      <c r="F295" s="8"/>
      <c r="H295" s="7"/>
      <c r="I295" s="7"/>
      <c r="J295" t="s">
        <v>357</v>
      </c>
      <c r="K295" t="s">
        <v>584</v>
      </c>
      <c r="L295" t="s">
        <v>585</v>
      </c>
      <c r="P295" t="s">
        <v>586</v>
      </c>
      <c r="Q295" t="s">
        <v>587</v>
      </c>
      <c r="U295" t="s">
        <v>588</v>
      </c>
      <c r="V295" t="s">
        <v>589</v>
      </c>
    </row>
    <row r="296" spans="2:27" x14ac:dyDescent="0.3">
      <c r="B296" s="40"/>
      <c r="C296" s="40"/>
      <c r="D296" s="45"/>
      <c r="E296" t="s">
        <v>150</v>
      </c>
      <c r="F296" s="4" t="s">
        <v>580</v>
      </c>
      <c r="G296" s="4" t="s">
        <v>578</v>
      </c>
      <c r="H296" s="4" t="s">
        <v>579</v>
      </c>
      <c r="I296" s="4" t="s">
        <v>542</v>
      </c>
      <c r="J296" s="4"/>
      <c r="K296" s="4" t="s">
        <v>582</v>
      </c>
      <c r="L296" s="4"/>
      <c r="N296" t="s">
        <v>583</v>
      </c>
      <c r="Z296" t="s">
        <v>581</v>
      </c>
    </row>
    <row r="297" spans="2:27" x14ac:dyDescent="0.3">
      <c r="B297" s="40"/>
      <c r="C297" s="40"/>
      <c r="D297" s="45"/>
      <c r="E297" t="s">
        <v>155</v>
      </c>
    </row>
    <row r="298" spans="2:27" x14ac:dyDescent="0.3">
      <c r="B298" s="40"/>
      <c r="C298" s="40"/>
      <c r="D298" s="45"/>
      <c r="E298" t="s">
        <v>13</v>
      </c>
      <c r="F298" t="s">
        <v>175</v>
      </c>
      <c r="G298" t="s">
        <v>177</v>
      </c>
    </row>
    <row r="299" spans="2:27" x14ac:dyDescent="0.3">
      <c r="B299" s="40"/>
      <c r="C299" s="40"/>
      <c r="D299" s="45"/>
      <c r="E299" t="s">
        <v>341</v>
      </c>
      <c r="F299" t="s">
        <v>176</v>
      </c>
      <c r="G299" t="s">
        <v>178</v>
      </c>
    </row>
    <row r="300" spans="2:27" x14ac:dyDescent="0.3">
      <c r="B300" s="40"/>
      <c r="C300" s="40"/>
      <c r="D300" s="45"/>
      <c r="E300" t="s">
        <v>342</v>
      </c>
    </row>
    <row r="301" spans="2:27" x14ac:dyDescent="0.3">
      <c r="B301" s="40"/>
      <c r="C301" s="40"/>
      <c r="D301" s="45"/>
      <c r="E301" t="s">
        <v>343</v>
      </c>
    </row>
    <row r="302" spans="2:27" x14ac:dyDescent="0.3">
      <c r="B302" s="40" t="s">
        <v>240</v>
      </c>
      <c r="C302" s="40" t="s">
        <v>702</v>
      </c>
      <c r="D302" s="45" t="s">
        <v>38</v>
      </c>
      <c r="E302" t="s">
        <v>147</v>
      </c>
    </row>
    <row r="303" spans="2:27" x14ac:dyDescent="0.3">
      <c r="B303" s="40"/>
      <c r="C303" s="40"/>
      <c r="D303" s="45"/>
      <c r="E303" t="s">
        <v>149</v>
      </c>
      <c r="F303" s="4" t="s">
        <v>701</v>
      </c>
      <c r="G303" s="4" t="s">
        <v>231</v>
      </c>
      <c r="H303" s="7"/>
      <c r="I303" s="7"/>
      <c r="J303" t="s">
        <v>357</v>
      </c>
      <c r="Z303" t="s">
        <v>704</v>
      </c>
      <c r="AA303" t="s">
        <v>705</v>
      </c>
    </row>
    <row r="304" spans="2:27" x14ac:dyDescent="0.3">
      <c r="B304" s="40"/>
      <c r="C304" s="40"/>
      <c r="D304" s="45"/>
      <c r="E304" t="s">
        <v>150</v>
      </c>
      <c r="F304" s="4" t="s">
        <v>701</v>
      </c>
      <c r="G304" s="4" t="s">
        <v>231</v>
      </c>
      <c r="H304" s="4"/>
      <c r="I304" s="4"/>
      <c r="J304" s="4"/>
      <c r="K304" s="4"/>
      <c r="L304" s="4"/>
      <c r="Z304" t="s">
        <v>703</v>
      </c>
    </row>
    <row r="305" spans="2:27" x14ac:dyDescent="0.3">
      <c r="B305" s="40"/>
      <c r="C305" s="40"/>
      <c r="D305" s="45"/>
      <c r="E305" t="s">
        <v>155</v>
      </c>
    </row>
    <row r="306" spans="2:27" x14ac:dyDescent="0.3">
      <c r="B306" s="40"/>
      <c r="C306" s="40"/>
      <c r="D306" s="45"/>
      <c r="E306" t="s">
        <v>13</v>
      </c>
      <c r="F306" t="s">
        <v>175</v>
      </c>
      <c r="G306" t="s">
        <v>177</v>
      </c>
    </row>
    <row r="307" spans="2:27" x14ac:dyDescent="0.3">
      <c r="B307" s="40"/>
      <c r="C307" s="40"/>
      <c r="D307" s="45"/>
      <c r="E307" t="s">
        <v>341</v>
      </c>
      <c r="F307" t="s">
        <v>176</v>
      </c>
      <c r="G307" t="s">
        <v>178</v>
      </c>
    </row>
    <row r="308" spans="2:27" x14ac:dyDescent="0.3">
      <c r="B308" s="40"/>
      <c r="C308" s="40"/>
      <c r="D308" s="45"/>
      <c r="E308" t="s">
        <v>342</v>
      </c>
    </row>
    <row r="309" spans="2:27" x14ac:dyDescent="0.3">
      <c r="B309" s="40"/>
      <c r="C309" s="40"/>
      <c r="D309" s="45"/>
      <c r="E309" t="s">
        <v>343</v>
      </c>
    </row>
    <row r="310" spans="2:27" x14ac:dyDescent="0.3">
      <c r="B310" s="40" t="s">
        <v>240</v>
      </c>
      <c r="C310" s="40" t="s">
        <v>713</v>
      </c>
      <c r="D310" s="45" t="s">
        <v>38</v>
      </c>
      <c r="E310" t="s">
        <v>147</v>
      </c>
    </row>
    <row r="311" spans="2:27" x14ac:dyDescent="0.3">
      <c r="B311" s="40"/>
      <c r="C311" s="40"/>
      <c r="D311" s="45"/>
      <c r="E311" t="s">
        <v>149</v>
      </c>
      <c r="F311" s="4"/>
      <c r="G311" s="4"/>
      <c r="H311" s="7"/>
      <c r="I311" s="7" t="s">
        <v>715</v>
      </c>
      <c r="J311" t="s">
        <v>357</v>
      </c>
      <c r="Z311" t="s">
        <v>704</v>
      </c>
      <c r="AA311" t="s">
        <v>705</v>
      </c>
    </row>
    <row r="312" spans="2:27" x14ac:dyDescent="0.3">
      <c r="B312" s="40"/>
      <c r="C312" s="40"/>
      <c r="D312" s="45"/>
      <c r="E312" t="s">
        <v>150</v>
      </c>
      <c r="F312" s="4"/>
      <c r="G312" s="4"/>
      <c r="H312" s="4"/>
      <c r="I312" s="4"/>
      <c r="J312" s="4"/>
      <c r="K312" s="4" t="s">
        <v>703</v>
      </c>
      <c r="L312" s="4" t="s">
        <v>714</v>
      </c>
      <c r="Z312" t="s">
        <v>703</v>
      </c>
    </row>
    <row r="313" spans="2:27" x14ac:dyDescent="0.3">
      <c r="B313" s="40"/>
      <c r="C313" s="40"/>
      <c r="D313" s="45"/>
      <c r="E313" t="s">
        <v>155</v>
      </c>
    </row>
    <row r="314" spans="2:27" x14ac:dyDescent="0.3">
      <c r="B314" s="40"/>
      <c r="C314" s="40"/>
      <c r="D314" s="45"/>
      <c r="E314" t="s">
        <v>13</v>
      </c>
      <c r="F314" t="s">
        <v>175</v>
      </c>
      <c r="G314" t="s">
        <v>177</v>
      </c>
      <c r="H314" t="s">
        <v>716</v>
      </c>
    </row>
    <row r="315" spans="2:27" x14ac:dyDescent="0.3">
      <c r="B315" s="40"/>
      <c r="C315" s="40"/>
      <c r="D315" s="45"/>
      <c r="E315" t="s">
        <v>341</v>
      </c>
      <c r="F315" t="s">
        <v>176</v>
      </c>
      <c r="G315" t="s">
        <v>178</v>
      </c>
      <c r="H315" t="s">
        <v>717</v>
      </c>
    </row>
    <row r="316" spans="2:27" x14ac:dyDescent="0.3">
      <c r="B316" s="40"/>
      <c r="C316" s="40"/>
      <c r="D316" s="45"/>
      <c r="E316" t="s">
        <v>342</v>
      </c>
    </row>
    <row r="317" spans="2:27" x14ac:dyDescent="0.3">
      <c r="B317" s="40"/>
      <c r="C317" s="40"/>
      <c r="D317" s="45"/>
      <c r="E317" t="s">
        <v>343</v>
      </c>
    </row>
    <row r="318" spans="2:27" x14ac:dyDescent="0.3">
      <c r="B318" s="40" t="s">
        <v>369</v>
      </c>
      <c r="C318" s="40" t="s">
        <v>368</v>
      </c>
      <c r="D318" s="43"/>
      <c r="E318" t="s">
        <v>147</v>
      </c>
      <c r="F318" t="s">
        <v>370</v>
      </c>
    </row>
    <row r="319" spans="2:27" x14ac:dyDescent="0.3">
      <c r="B319" s="40"/>
      <c r="C319" s="40"/>
      <c r="D319" s="43"/>
      <c r="E319" t="s">
        <v>149</v>
      </c>
      <c r="G319" s="4"/>
      <c r="H319" s="7"/>
    </row>
    <row r="320" spans="2:27" x14ac:dyDescent="0.3">
      <c r="B320" s="40"/>
      <c r="C320" s="40"/>
      <c r="D320" s="43"/>
      <c r="E320" t="s">
        <v>150</v>
      </c>
      <c r="G320" s="4"/>
      <c r="H320" s="4"/>
    </row>
    <row r="321" spans="2:11" ht="28.8" x14ac:dyDescent="0.3">
      <c r="B321" s="40"/>
      <c r="C321" s="40"/>
      <c r="D321" s="43"/>
      <c r="E321" t="s">
        <v>155</v>
      </c>
      <c r="F321" s="7" t="s">
        <v>371</v>
      </c>
    </row>
    <row r="322" spans="2:11" x14ac:dyDescent="0.3">
      <c r="B322" s="40"/>
      <c r="C322" s="40"/>
      <c r="D322" s="43"/>
      <c r="E322" t="s">
        <v>13</v>
      </c>
    </row>
    <row r="323" spans="2:11" x14ac:dyDescent="0.3">
      <c r="B323" s="40"/>
      <c r="C323" s="40"/>
      <c r="D323" s="43"/>
      <c r="E323" t="s">
        <v>341</v>
      </c>
    </row>
    <row r="324" spans="2:11" x14ac:dyDescent="0.3">
      <c r="B324" s="40"/>
      <c r="C324" s="40"/>
      <c r="D324" s="43"/>
      <c r="E324" t="s">
        <v>342</v>
      </c>
    </row>
    <row r="325" spans="2:11" x14ac:dyDescent="0.3">
      <c r="B325" s="40"/>
      <c r="C325" s="40"/>
      <c r="D325" s="43"/>
      <c r="E325" t="s">
        <v>343</v>
      </c>
    </row>
    <row r="326" spans="2:11" x14ac:dyDescent="0.3">
      <c r="B326" s="40" t="s">
        <v>369</v>
      </c>
      <c r="C326" s="40" t="s">
        <v>372</v>
      </c>
      <c r="D326" s="43"/>
      <c r="E326" t="s">
        <v>147</v>
      </c>
    </row>
    <row r="327" spans="2:11" x14ac:dyDescent="0.3">
      <c r="B327" s="40"/>
      <c r="C327" s="40"/>
      <c r="D327" s="43"/>
      <c r="E327" t="s">
        <v>149</v>
      </c>
      <c r="F327" t="s">
        <v>373</v>
      </c>
      <c r="G327" t="s">
        <v>374</v>
      </c>
      <c r="H327" t="s">
        <v>375</v>
      </c>
      <c r="I327" t="s">
        <v>376</v>
      </c>
      <c r="J327" t="s">
        <v>377</v>
      </c>
      <c r="K327" t="s">
        <v>378</v>
      </c>
    </row>
    <row r="328" spans="2:11" x14ac:dyDescent="0.3">
      <c r="B328" s="40"/>
      <c r="C328" s="40"/>
      <c r="D328" s="43"/>
      <c r="E328" t="s">
        <v>150</v>
      </c>
    </row>
    <row r="329" spans="2:11" x14ac:dyDescent="0.3">
      <c r="B329" s="40"/>
      <c r="C329" s="40"/>
      <c r="D329" s="43"/>
      <c r="E329" t="s">
        <v>155</v>
      </c>
      <c r="F329" s="7"/>
    </row>
    <row r="330" spans="2:11" x14ac:dyDescent="0.3">
      <c r="B330" s="40"/>
      <c r="C330" s="40"/>
      <c r="D330" s="43"/>
      <c r="E330" t="s">
        <v>13</v>
      </c>
    </row>
    <row r="331" spans="2:11" x14ac:dyDescent="0.3">
      <c r="B331" s="40"/>
      <c r="C331" s="40"/>
      <c r="D331" s="43"/>
      <c r="E331" t="s">
        <v>341</v>
      </c>
    </row>
    <row r="332" spans="2:11" x14ac:dyDescent="0.3">
      <c r="B332" s="40"/>
      <c r="C332" s="40"/>
      <c r="D332" s="43"/>
      <c r="E332" t="s">
        <v>342</v>
      </c>
    </row>
    <row r="333" spans="2:11" x14ac:dyDescent="0.3">
      <c r="B333" s="40"/>
      <c r="C333" s="40"/>
      <c r="D333" s="43"/>
      <c r="E333" t="s">
        <v>343</v>
      </c>
    </row>
    <row r="334" spans="2:11" x14ac:dyDescent="0.3">
      <c r="B334" s="44" t="s">
        <v>563</v>
      </c>
      <c r="C334" s="44" t="s">
        <v>383</v>
      </c>
      <c r="D334" s="46" t="s">
        <v>154</v>
      </c>
      <c r="E334" t="s">
        <v>147</v>
      </c>
    </row>
    <row r="335" spans="2:11" ht="57.6" x14ac:dyDescent="0.3">
      <c r="B335" s="44"/>
      <c r="C335" s="44"/>
      <c r="D335" s="46"/>
      <c r="E335" t="s">
        <v>149</v>
      </c>
      <c r="F335" s="7" t="s">
        <v>386</v>
      </c>
      <c r="G335" s="7" t="s">
        <v>394</v>
      </c>
      <c r="H335" s="7" t="s">
        <v>393</v>
      </c>
      <c r="I335" s="7" t="s">
        <v>387</v>
      </c>
    </row>
    <row r="336" spans="2:11" x14ac:dyDescent="0.3">
      <c r="B336" s="44"/>
      <c r="C336" s="44"/>
      <c r="D336" s="46"/>
      <c r="E336" t="s">
        <v>150</v>
      </c>
    </row>
    <row r="337" spans="2:15" ht="43.2" x14ac:dyDescent="0.3">
      <c r="B337" s="44"/>
      <c r="C337" s="44"/>
      <c r="D337" s="46"/>
      <c r="E337" t="s">
        <v>384</v>
      </c>
      <c r="F337" s="7" t="s">
        <v>395</v>
      </c>
      <c r="G337" s="7" t="s">
        <v>385</v>
      </c>
      <c r="H337" s="7" t="s">
        <v>388</v>
      </c>
      <c r="I337" s="7" t="s">
        <v>389</v>
      </c>
      <c r="J337" s="7"/>
      <c r="K337" s="7"/>
      <c r="L337" s="7"/>
      <c r="M337" s="7"/>
      <c r="N337" s="7"/>
      <c r="O337" s="7"/>
    </row>
    <row r="338" spans="2:15" x14ac:dyDescent="0.3">
      <c r="B338" s="44"/>
      <c r="C338" s="44"/>
      <c r="D338" s="46"/>
      <c r="E338" t="s">
        <v>13</v>
      </c>
      <c r="F338" t="s">
        <v>390</v>
      </c>
      <c r="G338" t="s">
        <v>391</v>
      </c>
      <c r="H338" t="s">
        <v>388</v>
      </c>
      <c r="I338" t="s">
        <v>392</v>
      </c>
    </row>
    <row r="339" spans="2:15" x14ac:dyDescent="0.3">
      <c r="B339" s="44"/>
      <c r="C339" s="44"/>
      <c r="D339" s="46"/>
      <c r="E339" t="s">
        <v>341</v>
      </c>
      <c r="F339" s="7"/>
      <c r="G339" s="7"/>
    </row>
    <row r="340" spans="2:15" x14ac:dyDescent="0.3">
      <c r="B340" s="44"/>
      <c r="C340" s="44"/>
      <c r="D340" s="46"/>
      <c r="E340" t="s">
        <v>342</v>
      </c>
    </row>
    <row r="341" spans="2:15" x14ac:dyDescent="0.3">
      <c r="B341" s="44"/>
      <c r="C341" s="44"/>
      <c r="D341" s="46"/>
      <c r="E341" t="s">
        <v>343</v>
      </c>
    </row>
    <row r="342" spans="2:15" x14ac:dyDescent="0.3">
      <c r="B342" s="44" t="s">
        <v>563</v>
      </c>
      <c r="C342" s="44" t="s">
        <v>564</v>
      </c>
      <c r="D342" s="46" t="s">
        <v>154</v>
      </c>
      <c r="E342" t="s">
        <v>147</v>
      </c>
      <c r="F342" t="s">
        <v>310</v>
      </c>
    </row>
    <row r="343" spans="2:15" ht="43.2" x14ac:dyDescent="0.3">
      <c r="B343" s="44"/>
      <c r="C343" s="44"/>
      <c r="D343" s="46"/>
      <c r="E343" t="s">
        <v>149</v>
      </c>
      <c r="F343" s="7" t="s">
        <v>565</v>
      </c>
      <c r="G343" s="7"/>
      <c r="H343" s="7"/>
      <c r="I343" s="7"/>
    </row>
    <row r="344" spans="2:15" x14ac:dyDescent="0.3">
      <c r="B344" s="44"/>
      <c r="C344" s="44"/>
      <c r="D344" s="46"/>
      <c r="E344" t="s">
        <v>150</v>
      </c>
    </row>
    <row r="345" spans="2:15" x14ac:dyDescent="0.3">
      <c r="B345" s="44"/>
      <c r="C345" s="44"/>
      <c r="D345" s="46"/>
      <c r="E345" t="s">
        <v>384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2:15" x14ac:dyDescent="0.3">
      <c r="B346" s="44"/>
      <c r="C346" s="44"/>
      <c r="D346" s="46"/>
      <c r="E346" t="s">
        <v>13</v>
      </c>
    </row>
    <row r="347" spans="2:15" x14ac:dyDescent="0.3">
      <c r="B347" s="44"/>
      <c r="C347" s="44"/>
      <c r="D347" s="46"/>
      <c r="E347" t="s">
        <v>341</v>
      </c>
      <c r="F347" s="7"/>
      <c r="G347" s="7"/>
    </row>
    <row r="348" spans="2:15" x14ac:dyDescent="0.3">
      <c r="B348" s="44"/>
      <c r="C348" s="44"/>
      <c r="D348" s="46"/>
      <c r="E348" t="s">
        <v>342</v>
      </c>
    </row>
    <row r="349" spans="2:15" x14ac:dyDescent="0.3">
      <c r="B349" s="44"/>
      <c r="C349" s="44"/>
      <c r="D349" s="46"/>
      <c r="E349" t="s">
        <v>343</v>
      </c>
    </row>
    <row r="350" spans="2:15" ht="86.4" x14ac:dyDescent="0.3">
      <c r="B350" s="5"/>
      <c r="C350" s="5" t="s">
        <v>633</v>
      </c>
      <c r="D350" s="6"/>
      <c r="E350" t="s">
        <v>149</v>
      </c>
      <c r="F350" s="7" t="s">
        <v>635</v>
      </c>
      <c r="G350" s="7"/>
    </row>
    <row r="351" spans="2:15" x14ac:dyDescent="0.3">
      <c r="B351" s="5"/>
      <c r="C351" s="5"/>
      <c r="D351" s="6"/>
      <c r="E351" t="s">
        <v>150</v>
      </c>
      <c r="F351" t="s">
        <v>634</v>
      </c>
    </row>
    <row r="352" spans="2:15" x14ac:dyDescent="0.3">
      <c r="B352" s="5"/>
      <c r="C352" s="5"/>
      <c r="D352" s="6"/>
      <c r="E352" t="s">
        <v>384</v>
      </c>
      <c r="F352" s="7"/>
    </row>
    <row r="353" spans="2:26" x14ac:dyDescent="0.3">
      <c r="B353" s="5"/>
      <c r="C353" s="5"/>
      <c r="D353" s="6"/>
      <c r="E353" t="s">
        <v>13</v>
      </c>
    </row>
    <row r="354" spans="2:26" x14ac:dyDescent="0.3">
      <c r="B354" s="5"/>
      <c r="C354" s="5"/>
      <c r="D354" s="6"/>
      <c r="E354" t="s">
        <v>341</v>
      </c>
      <c r="F354" s="7"/>
    </row>
    <row r="355" spans="2:26" x14ac:dyDescent="0.3">
      <c r="B355" s="5"/>
      <c r="C355" s="5"/>
      <c r="E355" t="s">
        <v>342</v>
      </c>
    </row>
    <row r="356" spans="2:26" x14ac:dyDescent="0.3">
      <c r="B356" s="5"/>
      <c r="C356" s="5"/>
      <c r="E356" t="s">
        <v>343</v>
      </c>
    </row>
    <row r="357" spans="2:26" x14ac:dyDescent="0.3">
      <c r="B357" s="5"/>
      <c r="C357" s="5"/>
    </row>
    <row r="358" spans="2:26" x14ac:dyDescent="0.3">
      <c r="B358" s="44" t="s">
        <v>641</v>
      </c>
      <c r="C358" s="44" t="s">
        <v>642</v>
      </c>
      <c r="D358" s="46"/>
      <c r="E358" t="s">
        <v>147</v>
      </c>
    </row>
    <row r="359" spans="2:26" x14ac:dyDescent="0.3">
      <c r="B359" s="44"/>
      <c r="C359" s="44"/>
      <c r="D359" s="46"/>
      <c r="E359" t="s">
        <v>149</v>
      </c>
      <c r="F359" s="28"/>
      <c r="G359" s="7"/>
      <c r="H359" s="7"/>
      <c r="I359" s="7"/>
    </row>
    <row r="360" spans="2:26" x14ac:dyDescent="0.3">
      <c r="B360" s="44"/>
      <c r="C360" s="44"/>
      <c r="D360" s="46"/>
      <c r="E360" t="s">
        <v>150</v>
      </c>
      <c r="F360" t="s">
        <v>643</v>
      </c>
    </row>
    <row r="361" spans="2:26" ht="100.8" x14ac:dyDescent="0.3">
      <c r="B361" s="44"/>
      <c r="C361" s="44"/>
      <c r="D361" s="46"/>
      <c r="E361" t="s">
        <v>384</v>
      </c>
      <c r="F361" s="7" t="s">
        <v>644</v>
      </c>
      <c r="G361" s="7"/>
      <c r="H361" s="7"/>
      <c r="I361" s="7"/>
      <c r="J361" s="7"/>
      <c r="K361" s="7"/>
      <c r="L361" s="7"/>
      <c r="M361" s="7"/>
      <c r="N361" s="7"/>
      <c r="O361" s="7"/>
    </row>
    <row r="362" spans="2:26" x14ac:dyDescent="0.3">
      <c r="B362" s="44"/>
      <c r="C362" s="44"/>
      <c r="D362" s="46"/>
      <c r="E362" t="s">
        <v>13</v>
      </c>
    </row>
    <row r="363" spans="2:26" x14ac:dyDescent="0.3">
      <c r="B363" s="44"/>
      <c r="C363" s="44"/>
      <c r="D363" s="46"/>
      <c r="E363" t="s">
        <v>341</v>
      </c>
      <c r="F363" s="7"/>
      <c r="G363" s="7"/>
    </row>
    <row r="364" spans="2:26" x14ac:dyDescent="0.3">
      <c r="B364" s="44"/>
      <c r="C364" s="44"/>
      <c r="D364" s="46"/>
      <c r="E364" t="s">
        <v>342</v>
      </c>
    </row>
    <row r="365" spans="2:26" x14ac:dyDescent="0.3">
      <c r="B365" s="44"/>
      <c r="C365" s="44"/>
      <c r="D365" s="46"/>
      <c r="E365" t="s">
        <v>343</v>
      </c>
    </row>
    <row r="366" spans="2:26" x14ac:dyDescent="0.3">
      <c r="B366" s="40" t="s">
        <v>172</v>
      </c>
      <c r="C366" s="40" t="s">
        <v>758</v>
      </c>
      <c r="D366" s="40" t="s">
        <v>759</v>
      </c>
      <c r="E366" t="s">
        <v>147</v>
      </c>
    </row>
    <row r="367" spans="2:26" ht="115.2" x14ac:dyDescent="0.3">
      <c r="B367" s="40"/>
      <c r="C367" s="40"/>
      <c r="D367" s="40"/>
      <c r="E367" t="s">
        <v>149</v>
      </c>
      <c r="F367" s="8"/>
      <c r="G367" t="s">
        <v>256</v>
      </c>
      <c r="H367" s="7" t="s">
        <v>340</v>
      </c>
      <c r="I367" s="7"/>
      <c r="J367" t="s">
        <v>357</v>
      </c>
      <c r="L367" s="7"/>
      <c r="Z367" s="7" t="s">
        <v>591</v>
      </c>
    </row>
    <row r="368" spans="2:26" x14ac:dyDescent="0.3">
      <c r="B368" s="40"/>
      <c r="C368" s="40"/>
      <c r="D368" s="40"/>
      <c r="E368" t="s">
        <v>150</v>
      </c>
      <c r="F368" s="4"/>
      <c r="G368" s="4"/>
      <c r="H368" s="4"/>
      <c r="I368" s="4"/>
      <c r="L368" s="4"/>
      <c r="M368" s="4"/>
    </row>
    <row r="369" spans="2:26" x14ac:dyDescent="0.3">
      <c r="B369" s="40"/>
      <c r="C369" s="40"/>
      <c r="D369" s="40"/>
      <c r="E369" t="s">
        <v>155</v>
      </c>
    </row>
    <row r="370" spans="2:26" x14ac:dyDescent="0.3">
      <c r="B370" s="40"/>
      <c r="C370" s="40"/>
      <c r="D370" s="40"/>
      <c r="E370" t="s">
        <v>151</v>
      </c>
      <c r="F370" t="s">
        <v>175</v>
      </c>
      <c r="G370" t="s">
        <v>177</v>
      </c>
      <c r="H370" t="s">
        <v>179</v>
      </c>
      <c r="I370" t="s">
        <v>257</v>
      </c>
      <c r="J370" t="s">
        <v>258</v>
      </c>
      <c r="K370" t="s">
        <v>259</v>
      </c>
      <c r="L370" t="s">
        <v>260</v>
      </c>
      <c r="M370" t="s">
        <v>261</v>
      </c>
      <c r="N370" t="s">
        <v>262</v>
      </c>
      <c r="O370" t="s">
        <v>263</v>
      </c>
      <c r="P370" t="s">
        <v>264</v>
      </c>
      <c r="Q370" t="s">
        <v>265</v>
      </c>
      <c r="R370" t="s">
        <v>266</v>
      </c>
      <c r="S370" t="s">
        <v>267</v>
      </c>
      <c r="T370" t="s">
        <v>279</v>
      </c>
      <c r="U370" t="s">
        <v>280</v>
      </c>
      <c r="V370" t="s">
        <v>281</v>
      </c>
      <c r="W370" t="s">
        <v>285</v>
      </c>
      <c r="X370" t="s">
        <v>286</v>
      </c>
      <c r="Y370" t="s">
        <v>287</v>
      </c>
      <c r="Z370" t="s">
        <v>291</v>
      </c>
    </row>
    <row r="371" spans="2:26" x14ac:dyDescent="0.3">
      <c r="B371" s="40"/>
      <c r="C371" s="40"/>
      <c r="D371" s="40"/>
      <c r="E371" t="s">
        <v>152</v>
      </c>
      <c r="F371" t="s">
        <v>176</v>
      </c>
      <c r="G371" t="s">
        <v>178</v>
      </c>
      <c r="H371" t="s">
        <v>180</v>
      </c>
      <c r="I371" t="s">
        <v>268</v>
      </c>
      <c r="J371" t="s">
        <v>269</v>
      </c>
      <c r="K371" t="s">
        <v>270</v>
      </c>
      <c r="L371" t="s">
        <v>271</v>
      </c>
      <c r="M371" t="s">
        <v>272</v>
      </c>
      <c r="N371" s="9" t="s">
        <v>273</v>
      </c>
      <c r="O371" t="s">
        <v>274</v>
      </c>
      <c r="P371" t="s">
        <v>275</v>
      </c>
      <c r="Q371" t="s">
        <v>276</v>
      </c>
      <c r="R371" t="s">
        <v>277</v>
      </c>
      <c r="S371" t="s">
        <v>278</v>
      </c>
      <c r="T371" t="s">
        <v>282</v>
      </c>
      <c r="U371" t="s">
        <v>283</v>
      </c>
      <c r="V371" t="s">
        <v>284</v>
      </c>
      <c r="W371" t="s">
        <v>288</v>
      </c>
      <c r="X371" t="s">
        <v>289</v>
      </c>
      <c r="Y371" t="s">
        <v>290</v>
      </c>
      <c r="Z371" t="s">
        <v>292</v>
      </c>
    </row>
    <row r="372" spans="2:26" x14ac:dyDescent="0.3">
      <c r="B372" s="40"/>
      <c r="C372" s="40"/>
      <c r="D372" s="40"/>
      <c r="E372" t="s">
        <v>153</v>
      </c>
    </row>
    <row r="373" spans="2:26" x14ac:dyDescent="0.3">
      <c r="B373" s="35"/>
      <c r="C373" s="35"/>
      <c r="D373" s="36"/>
    </row>
    <row r="374" spans="2:26" x14ac:dyDescent="0.3">
      <c r="B374" s="35"/>
      <c r="C374" s="35"/>
      <c r="D374" s="36"/>
    </row>
    <row r="375" spans="2:26" x14ac:dyDescent="0.3">
      <c r="B375" s="35"/>
      <c r="C375" s="35"/>
      <c r="D375" s="36"/>
    </row>
    <row r="376" spans="2:26" x14ac:dyDescent="0.3">
      <c r="B376" s="35"/>
      <c r="C376" s="35"/>
      <c r="D376" s="36"/>
    </row>
    <row r="377" spans="2:26" x14ac:dyDescent="0.3">
      <c r="B377" s="35"/>
      <c r="C377" s="35"/>
      <c r="D377" s="36"/>
    </row>
    <row r="378" spans="2:26" x14ac:dyDescent="0.3">
      <c r="B378" s="35"/>
      <c r="C378" s="35"/>
      <c r="D378" s="36"/>
    </row>
    <row r="379" spans="2:26" x14ac:dyDescent="0.3">
      <c r="B379" s="35"/>
      <c r="C379" s="35"/>
      <c r="D379" s="36"/>
    </row>
    <row r="380" spans="2:26" x14ac:dyDescent="0.3">
      <c r="B380" s="35"/>
      <c r="C380" s="35"/>
      <c r="D380" s="36"/>
    </row>
    <row r="381" spans="2:26" x14ac:dyDescent="0.3">
      <c r="B381" s="5"/>
      <c r="C381" s="5"/>
    </row>
    <row r="382" spans="2:26" x14ac:dyDescent="0.3">
      <c r="B382" s="5"/>
      <c r="C382" s="5"/>
    </row>
    <row r="383" spans="2:26" x14ac:dyDescent="0.3">
      <c r="B383" s="5"/>
      <c r="C383" s="5"/>
    </row>
    <row r="384" spans="2:26" x14ac:dyDescent="0.3">
      <c r="B384" t="s">
        <v>126</v>
      </c>
    </row>
    <row r="385" spans="2:3" x14ac:dyDescent="0.3">
      <c r="B385">
        <v>0</v>
      </c>
      <c r="C385" t="s">
        <v>127</v>
      </c>
    </row>
    <row r="386" spans="2:3" x14ac:dyDescent="0.3">
      <c r="B386">
        <v>1</v>
      </c>
      <c r="C386" t="s">
        <v>128</v>
      </c>
    </row>
    <row r="387" spans="2:3" x14ac:dyDescent="0.3">
      <c r="B387">
        <v>2</v>
      </c>
      <c r="C387" t="s">
        <v>129</v>
      </c>
    </row>
    <row r="388" spans="2:3" x14ac:dyDescent="0.3">
      <c r="B388">
        <v>3</v>
      </c>
      <c r="C388" t="s">
        <v>130</v>
      </c>
    </row>
    <row r="389" spans="2:3" x14ac:dyDescent="0.3">
      <c r="B389" t="s">
        <v>181</v>
      </c>
    </row>
    <row r="390" spans="2:3" x14ac:dyDescent="0.3">
      <c r="B390">
        <v>0</v>
      </c>
      <c r="C390" t="s">
        <v>134</v>
      </c>
    </row>
    <row r="391" spans="2:3" x14ac:dyDescent="0.3">
      <c r="B391">
        <v>1</v>
      </c>
      <c r="C391" t="s">
        <v>133</v>
      </c>
    </row>
    <row r="393" spans="2:3" x14ac:dyDescent="0.3">
      <c r="B393" t="s">
        <v>202</v>
      </c>
    </row>
    <row r="394" spans="2:3" x14ac:dyDescent="0.3">
      <c r="B394">
        <v>0</v>
      </c>
      <c r="C394" t="s">
        <v>203</v>
      </c>
    </row>
    <row r="395" spans="2:3" x14ac:dyDescent="0.3">
      <c r="B395">
        <v>1</v>
      </c>
      <c r="C395" t="s">
        <v>204</v>
      </c>
    </row>
    <row r="397" spans="2:3" x14ac:dyDescent="0.3">
      <c r="B397" t="s">
        <v>207</v>
      </c>
    </row>
    <row r="398" spans="2:3" x14ac:dyDescent="0.3">
      <c r="B398">
        <v>0</v>
      </c>
      <c r="C398" t="s">
        <v>208</v>
      </c>
    </row>
    <row r="399" spans="2:3" x14ac:dyDescent="0.3">
      <c r="B399">
        <v>1</v>
      </c>
      <c r="C399" t="s">
        <v>209</v>
      </c>
    </row>
    <row r="401" spans="2:3" x14ac:dyDescent="0.3">
      <c r="B401" t="s">
        <v>212</v>
      </c>
    </row>
    <row r="402" spans="2:3" x14ac:dyDescent="0.3">
      <c r="B402">
        <v>0</v>
      </c>
      <c r="C402" t="s">
        <v>213</v>
      </c>
    </row>
    <row r="403" spans="2:3" x14ac:dyDescent="0.3">
      <c r="B403">
        <v>1</v>
      </c>
      <c r="C403" t="s">
        <v>214</v>
      </c>
    </row>
  </sheetData>
  <mergeCells count="132">
    <mergeCell ref="B366:B372"/>
    <mergeCell ref="C366:C372"/>
    <mergeCell ref="D366:D372"/>
    <mergeCell ref="B358:B365"/>
    <mergeCell ref="C358:C365"/>
    <mergeCell ref="D358:D365"/>
    <mergeCell ref="A154:A160"/>
    <mergeCell ref="B278:B284"/>
    <mergeCell ref="B318:B325"/>
    <mergeCell ref="C318:C325"/>
    <mergeCell ref="D318:D325"/>
    <mergeCell ref="B263:B269"/>
    <mergeCell ref="C263:C269"/>
    <mergeCell ref="D263:D269"/>
    <mergeCell ref="B237:B243"/>
    <mergeCell ref="C237:C243"/>
    <mergeCell ref="D237:D243"/>
    <mergeCell ref="B244:B250"/>
    <mergeCell ref="C244:C250"/>
    <mergeCell ref="D244:D250"/>
    <mergeCell ref="B251:B258"/>
    <mergeCell ref="C251:C258"/>
    <mergeCell ref="B326:B333"/>
    <mergeCell ref="C326:C333"/>
    <mergeCell ref="D326:D333"/>
    <mergeCell ref="C278:C284"/>
    <mergeCell ref="D278:D284"/>
    <mergeCell ref="B294:B301"/>
    <mergeCell ref="C294:C301"/>
    <mergeCell ref="D294:D301"/>
    <mergeCell ref="D251:D258"/>
    <mergeCell ref="B342:B349"/>
    <mergeCell ref="C342:C349"/>
    <mergeCell ref="D342:D349"/>
    <mergeCell ref="B334:B341"/>
    <mergeCell ref="C334:C341"/>
    <mergeCell ref="D334:D341"/>
    <mergeCell ref="B271:B277"/>
    <mergeCell ref="C271:C272"/>
    <mergeCell ref="C273:C274"/>
    <mergeCell ref="C275:C277"/>
    <mergeCell ref="B302:B309"/>
    <mergeCell ref="C302:C309"/>
    <mergeCell ref="D302:D309"/>
    <mergeCell ref="B310:B317"/>
    <mergeCell ref="C310:C317"/>
    <mergeCell ref="D310:D317"/>
    <mergeCell ref="B4:B15"/>
    <mergeCell ref="C4:C15"/>
    <mergeCell ref="D4:D15"/>
    <mergeCell ref="C86:C92"/>
    <mergeCell ref="D86:D92"/>
    <mergeCell ref="B79:B85"/>
    <mergeCell ref="C79:C85"/>
    <mergeCell ref="D79:D85"/>
    <mergeCell ref="D37:D42"/>
    <mergeCell ref="C37:C42"/>
    <mergeCell ref="B37:B43"/>
    <mergeCell ref="B52:B58"/>
    <mergeCell ref="C52:C58"/>
    <mergeCell ref="D52:D58"/>
    <mergeCell ref="B59:B65"/>
    <mergeCell ref="C59:C65"/>
    <mergeCell ref="D59:D65"/>
    <mergeCell ref="B18:B29"/>
    <mergeCell ref="C18:C29"/>
    <mergeCell ref="D18:D29"/>
    <mergeCell ref="B30:B36"/>
    <mergeCell ref="C30:C36"/>
    <mergeCell ref="B114:B120"/>
    <mergeCell ref="C114:C120"/>
    <mergeCell ref="D30:D36"/>
    <mergeCell ref="B45:B51"/>
    <mergeCell ref="C45:C51"/>
    <mergeCell ref="D45:D51"/>
    <mergeCell ref="C66:C77"/>
    <mergeCell ref="D66:D77"/>
    <mergeCell ref="B176:B182"/>
    <mergeCell ref="C176:C182"/>
    <mergeCell ref="D176:D182"/>
    <mergeCell ref="B183:B189"/>
    <mergeCell ref="C183:C189"/>
    <mergeCell ref="D183:D189"/>
    <mergeCell ref="B107:B113"/>
    <mergeCell ref="D114:D120"/>
    <mergeCell ref="B86:B92"/>
    <mergeCell ref="B128:B134"/>
    <mergeCell ref="B147:B153"/>
    <mergeCell ref="D154:D160"/>
    <mergeCell ref="D147:D153"/>
    <mergeCell ref="B154:B160"/>
    <mergeCell ref="C154:C160"/>
    <mergeCell ref="B135:B146"/>
    <mergeCell ref="C135:C146"/>
    <mergeCell ref="D135:D146"/>
    <mergeCell ref="B66:B77"/>
    <mergeCell ref="C147:C153"/>
    <mergeCell ref="D128:D134"/>
    <mergeCell ref="B121:B127"/>
    <mergeCell ref="C121:C127"/>
    <mergeCell ref="B93:B99"/>
    <mergeCell ref="C93:C99"/>
    <mergeCell ref="D93:D99"/>
    <mergeCell ref="C128:C134"/>
    <mergeCell ref="B100:B106"/>
    <mergeCell ref="C100:C106"/>
    <mergeCell ref="D100:D106"/>
    <mergeCell ref="D121:D127"/>
    <mergeCell ref="C107:C113"/>
    <mergeCell ref="D107:D113"/>
    <mergeCell ref="A161:A167"/>
    <mergeCell ref="B161:B167"/>
    <mergeCell ref="C161:C167"/>
    <mergeCell ref="D161:D167"/>
    <mergeCell ref="B216:B227"/>
    <mergeCell ref="C216:C227"/>
    <mergeCell ref="D216:D227"/>
    <mergeCell ref="A197:A203"/>
    <mergeCell ref="B197:B203"/>
    <mergeCell ref="C197:C203"/>
    <mergeCell ref="D197:D203"/>
    <mergeCell ref="A190:A196"/>
    <mergeCell ref="B190:B196"/>
    <mergeCell ref="C190:C196"/>
    <mergeCell ref="D190:D196"/>
    <mergeCell ref="B204:B215"/>
    <mergeCell ref="C204:C215"/>
    <mergeCell ref="D204:D215"/>
    <mergeCell ref="A168:A174"/>
    <mergeCell ref="B168:B174"/>
    <mergeCell ref="C168:C174"/>
    <mergeCell ref="D168:D174"/>
  </mergeCells>
  <conditionalFormatting sqref="L3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"/>
  <sheetViews>
    <sheetView topLeftCell="A67" zoomScale="85" zoomScaleNormal="85" workbookViewId="0">
      <selection activeCell="R106" sqref="R106"/>
    </sheetView>
  </sheetViews>
  <sheetFormatPr defaultRowHeight="14.4" x14ac:dyDescent="0.3"/>
  <cols>
    <col min="2" max="3" width="15.44140625" customWidth="1"/>
    <col min="4" max="4" width="6.6640625" bestFit="1" customWidth="1"/>
    <col min="5" max="5" width="10.6640625" style="22" bestFit="1" customWidth="1"/>
    <col min="6" max="6" width="11.44140625" style="22" bestFit="1" customWidth="1"/>
    <col min="7" max="7" width="10.6640625" style="22" bestFit="1" customWidth="1"/>
    <col min="8" max="8" width="11.44140625" style="22" bestFit="1" customWidth="1"/>
    <col min="9" max="9" width="10.6640625" style="22" bestFit="1" customWidth="1"/>
    <col min="10" max="10" width="11.88671875" style="22" customWidth="1"/>
    <col min="11" max="11" width="3.33203125" customWidth="1"/>
    <col min="12" max="12" width="12.6640625" customWidth="1"/>
    <col min="13" max="13" width="12.88671875" customWidth="1"/>
    <col min="14" max="14" width="11.5546875" customWidth="1"/>
    <col min="15" max="15" width="3.88671875" customWidth="1"/>
    <col min="16" max="16" width="11.109375" customWidth="1"/>
  </cols>
  <sheetData>
    <row r="1" spans="1:17" x14ac:dyDescent="0.3">
      <c r="L1" t="s">
        <v>449</v>
      </c>
      <c r="M1" t="s">
        <v>450</v>
      </c>
      <c r="N1" t="s">
        <v>451</v>
      </c>
    </row>
    <row r="2" spans="1:17" x14ac:dyDescent="0.3">
      <c r="A2">
        <v>20150317</v>
      </c>
      <c r="B2" t="s">
        <v>452</v>
      </c>
      <c r="C2" t="s">
        <v>453</v>
      </c>
      <c r="D2" t="s">
        <v>454</v>
      </c>
      <c r="E2" s="22">
        <v>62.59</v>
      </c>
      <c r="F2" s="22">
        <v>-62.526000000000003</v>
      </c>
      <c r="G2" s="22">
        <v>62.601999999999997</v>
      </c>
      <c r="H2" s="22">
        <v>-57.026000000000003</v>
      </c>
      <c r="I2" s="22">
        <v>65.867999999999995</v>
      </c>
      <c r="J2" s="22">
        <v>-58.11</v>
      </c>
      <c r="K2" s="19"/>
      <c r="L2" s="19">
        <f t="shared" ref="L2:L33" si="0">SQRT(POWER(E2-G2,2)+POWER(F2-H2,2))</f>
        <v>5.5000130908935114</v>
      </c>
      <c r="M2" s="19">
        <f t="shared" ref="M2:M33" si="1">SQRT(POWER(E2-I2,2)+POWER(F2-J2,2))</f>
        <v>5.4996672626623493</v>
      </c>
      <c r="N2" s="20">
        <f t="shared" ref="N2:N33" si="2">M2-L2</f>
        <v>-3.4582823116213746E-4</v>
      </c>
      <c r="P2" s="19"/>
      <c r="Q2" s="19"/>
    </row>
    <row r="3" spans="1:17" x14ac:dyDescent="0.3">
      <c r="A3">
        <v>20150317</v>
      </c>
      <c r="B3" t="s">
        <v>455</v>
      </c>
      <c r="C3" t="s">
        <v>453</v>
      </c>
      <c r="D3" t="s">
        <v>454</v>
      </c>
      <c r="E3" s="22">
        <v>62.59</v>
      </c>
      <c r="F3" s="22">
        <v>-62.526000000000003</v>
      </c>
      <c r="G3" s="22">
        <v>65.867999999999995</v>
      </c>
      <c r="H3" s="22">
        <v>-58.11</v>
      </c>
      <c r="I3" s="22">
        <v>62.601999999999997</v>
      </c>
      <c r="J3" s="22">
        <v>-57.026000000000003</v>
      </c>
      <c r="K3" s="19"/>
      <c r="L3" s="19">
        <f t="shared" si="0"/>
        <v>5.4996672626623493</v>
      </c>
      <c r="M3" s="19">
        <f t="shared" si="1"/>
        <v>5.5000130908935114</v>
      </c>
      <c r="N3" s="20">
        <f t="shared" si="2"/>
        <v>3.4582823116213746E-4</v>
      </c>
      <c r="P3" s="19">
        <f>G3-I2</f>
        <v>0</v>
      </c>
      <c r="Q3" s="19">
        <f>H3-J2</f>
        <v>0</v>
      </c>
    </row>
    <row r="4" spans="1:17" x14ac:dyDescent="0.3">
      <c r="A4">
        <v>20150317</v>
      </c>
      <c r="B4" t="s">
        <v>456</v>
      </c>
      <c r="C4" t="s">
        <v>453</v>
      </c>
      <c r="D4" t="s">
        <v>454</v>
      </c>
      <c r="E4" s="22">
        <v>62.59</v>
      </c>
      <c r="F4" s="22">
        <v>-62.526000000000003</v>
      </c>
      <c r="G4" s="22">
        <v>62.601999999999997</v>
      </c>
      <c r="H4" s="22">
        <v>-57.026000000000003</v>
      </c>
      <c r="I4" s="22">
        <v>67.92</v>
      </c>
      <c r="J4" s="22">
        <v>-63.884</v>
      </c>
      <c r="K4" s="19"/>
      <c r="L4" s="19">
        <f t="shared" si="0"/>
        <v>5.5000130908935114</v>
      </c>
      <c r="M4" s="19">
        <f t="shared" si="1"/>
        <v>5.500278538401485</v>
      </c>
      <c r="N4" s="20">
        <f t="shared" si="2"/>
        <v>2.6544750797352634E-4</v>
      </c>
      <c r="P4" s="19">
        <f>G4-I3</f>
        <v>0</v>
      </c>
      <c r="Q4" s="19">
        <f>H4-J3</f>
        <v>0</v>
      </c>
    </row>
    <row r="5" spans="1:17" x14ac:dyDescent="0.3">
      <c r="A5">
        <v>20150317</v>
      </c>
      <c r="B5" t="s">
        <v>457</v>
      </c>
      <c r="C5" t="s">
        <v>453</v>
      </c>
      <c r="D5" t="s">
        <v>454</v>
      </c>
      <c r="E5" s="22">
        <v>79.361999999999995</v>
      </c>
      <c r="F5" s="22">
        <v>-62.49</v>
      </c>
      <c r="G5" s="22">
        <v>79.373999999999995</v>
      </c>
      <c r="H5" s="22">
        <v>-56.99</v>
      </c>
      <c r="I5" s="22">
        <v>82.64</v>
      </c>
      <c r="J5" s="22">
        <v>-58.073999999999998</v>
      </c>
      <c r="K5" s="19"/>
      <c r="L5" s="19">
        <f t="shared" si="0"/>
        <v>5.5000130908935114</v>
      </c>
      <c r="M5" s="19">
        <f t="shared" si="1"/>
        <v>5.4996672626623582</v>
      </c>
      <c r="N5" s="20">
        <f t="shared" si="2"/>
        <v>-3.4582823115325567E-4</v>
      </c>
    </row>
    <row r="6" spans="1:17" x14ac:dyDescent="0.3">
      <c r="A6">
        <v>20150317</v>
      </c>
      <c r="B6" t="s">
        <v>457</v>
      </c>
      <c r="C6" t="s">
        <v>453</v>
      </c>
      <c r="D6" t="s">
        <v>454</v>
      </c>
      <c r="E6" s="22">
        <v>79.361999999999995</v>
      </c>
      <c r="F6" s="22">
        <v>-62.49</v>
      </c>
      <c r="G6" s="22">
        <v>82.64</v>
      </c>
      <c r="H6" s="22">
        <v>-58.073999999999998</v>
      </c>
      <c r="I6" s="22">
        <v>79.373999999999995</v>
      </c>
      <c r="J6" s="22">
        <v>-56.99</v>
      </c>
      <c r="K6" s="19"/>
      <c r="L6" s="19">
        <f t="shared" si="0"/>
        <v>5.4996672626623582</v>
      </c>
      <c r="M6" s="19">
        <f t="shared" si="1"/>
        <v>5.5000130908935114</v>
      </c>
      <c r="N6" s="20">
        <f t="shared" si="2"/>
        <v>3.4582823115325567E-4</v>
      </c>
      <c r="P6" s="19">
        <f>G6-I5</f>
        <v>0</v>
      </c>
      <c r="Q6" s="19">
        <f>H6-J5</f>
        <v>0</v>
      </c>
    </row>
    <row r="7" spans="1:17" x14ac:dyDescent="0.3">
      <c r="A7">
        <v>20150317</v>
      </c>
      <c r="B7" t="s">
        <v>458</v>
      </c>
      <c r="C7" t="s">
        <v>453</v>
      </c>
      <c r="D7" t="s">
        <v>454</v>
      </c>
      <c r="E7" s="22">
        <v>79.361999999999995</v>
      </c>
      <c r="F7" s="22">
        <v>-62.49</v>
      </c>
      <c r="G7" s="22">
        <v>79.373999999999995</v>
      </c>
      <c r="H7" s="22">
        <v>-56.99</v>
      </c>
      <c r="I7" s="22">
        <v>84.691999999999993</v>
      </c>
      <c r="J7" s="22">
        <v>-63.847999999999999</v>
      </c>
      <c r="K7" s="19"/>
      <c r="L7" s="19">
        <f t="shared" si="0"/>
        <v>5.5000130908935114</v>
      </c>
      <c r="M7" s="19">
        <f t="shared" si="1"/>
        <v>5.500278538401485</v>
      </c>
      <c r="N7" s="20">
        <f t="shared" si="2"/>
        <v>2.6544750797352634E-4</v>
      </c>
      <c r="P7" s="19">
        <f>G7-I6</f>
        <v>0</v>
      </c>
      <c r="Q7" s="19">
        <f>H7-J6</f>
        <v>0</v>
      </c>
    </row>
    <row r="8" spans="1:17" x14ac:dyDescent="0.3">
      <c r="A8">
        <v>20150317</v>
      </c>
      <c r="B8" t="s">
        <v>459</v>
      </c>
      <c r="C8" t="s">
        <v>453</v>
      </c>
      <c r="D8" t="s">
        <v>454</v>
      </c>
      <c r="E8" s="22">
        <v>96.116</v>
      </c>
      <c r="F8" s="22">
        <v>-62.436</v>
      </c>
      <c r="G8" s="22">
        <v>96.128</v>
      </c>
      <c r="H8" s="22">
        <v>-56.936</v>
      </c>
      <c r="I8" s="22">
        <v>99.394000000000005</v>
      </c>
      <c r="J8" s="22">
        <v>-58.02</v>
      </c>
      <c r="K8" s="19"/>
      <c r="L8" s="19">
        <f t="shared" si="0"/>
        <v>5.5000130908935114</v>
      </c>
      <c r="M8" s="19">
        <f t="shared" si="1"/>
        <v>5.499667262662352</v>
      </c>
      <c r="N8" s="20">
        <f t="shared" si="2"/>
        <v>-3.4582823115947292E-4</v>
      </c>
    </row>
    <row r="9" spans="1:17" x14ac:dyDescent="0.3">
      <c r="A9">
        <v>20150317</v>
      </c>
      <c r="B9" t="s">
        <v>459</v>
      </c>
      <c r="C9" t="s">
        <v>453</v>
      </c>
      <c r="D9" t="s">
        <v>454</v>
      </c>
      <c r="E9" s="22">
        <v>96.116</v>
      </c>
      <c r="F9" s="22">
        <v>-62.436</v>
      </c>
      <c r="G9" s="22">
        <v>99.394000000000005</v>
      </c>
      <c r="H9" s="22">
        <v>-58.02</v>
      </c>
      <c r="I9" s="22">
        <v>96.128</v>
      </c>
      <c r="J9" s="22">
        <v>-56.936</v>
      </c>
      <c r="K9" s="19"/>
      <c r="L9" s="19">
        <f t="shared" si="0"/>
        <v>5.499667262662352</v>
      </c>
      <c r="M9" s="19">
        <f t="shared" si="1"/>
        <v>5.5000130908935114</v>
      </c>
      <c r="N9" s="20">
        <f t="shared" si="2"/>
        <v>3.4582823115947292E-4</v>
      </c>
      <c r="P9" s="19">
        <f>G9-I8</f>
        <v>0</v>
      </c>
      <c r="Q9" s="19">
        <f>H9-J8</f>
        <v>0</v>
      </c>
    </row>
    <row r="10" spans="1:17" x14ac:dyDescent="0.3">
      <c r="A10">
        <v>20150317</v>
      </c>
      <c r="B10" t="s">
        <v>460</v>
      </c>
      <c r="C10" t="s">
        <v>453</v>
      </c>
      <c r="D10" t="s">
        <v>454</v>
      </c>
      <c r="E10" s="22">
        <v>96.116</v>
      </c>
      <c r="F10" s="22">
        <v>-62.436</v>
      </c>
      <c r="G10" s="22">
        <v>96.128</v>
      </c>
      <c r="H10" s="22">
        <v>-56.936</v>
      </c>
      <c r="I10" s="22">
        <v>101.44499999999999</v>
      </c>
      <c r="J10" s="22">
        <v>-63.793999999999997</v>
      </c>
      <c r="K10" s="19"/>
      <c r="L10" s="19">
        <f t="shared" si="0"/>
        <v>5.5000130908935114</v>
      </c>
      <c r="M10" s="19">
        <f t="shared" si="1"/>
        <v>5.4993095021102354</v>
      </c>
      <c r="N10" s="20">
        <f t="shared" si="2"/>
        <v>-7.0358878327603236E-4</v>
      </c>
      <c r="P10" s="19">
        <f>G10-I9</f>
        <v>0</v>
      </c>
      <c r="Q10" s="19">
        <f>H10-J9</f>
        <v>0</v>
      </c>
    </row>
    <row r="11" spans="1:17" x14ac:dyDescent="0.3">
      <c r="A11">
        <v>20150317</v>
      </c>
      <c r="B11" t="s">
        <v>461</v>
      </c>
      <c r="C11" t="s">
        <v>453</v>
      </c>
      <c r="D11" t="s">
        <v>454</v>
      </c>
      <c r="E11" s="22">
        <v>112.851</v>
      </c>
      <c r="F11" s="22">
        <v>-62.38</v>
      </c>
      <c r="G11" s="22">
        <v>112.86199999999999</v>
      </c>
      <c r="H11" s="22">
        <v>-56.88</v>
      </c>
      <c r="I11" s="22">
        <v>116.128</v>
      </c>
      <c r="J11" s="22">
        <v>-57.963000000000001</v>
      </c>
      <c r="K11" s="19"/>
      <c r="L11" s="19">
        <f t="shared" si="0"/>
        <v>5.5000109999889997</v>
      </c>
      <c r="M11" s="19">
        <f t="shared" si="1"/>
        <v>5.4998743622013784</v>
      </c>
      <c r="N11" s="20">
        <f t="shared" si="2"/>
        <v>-1.3663778762129652E-4</v>
      </c>
    </row>
    <row r="12" spans="1:17" x14ac:dyDescent="0.3">
      <c r="A12">
        <v>20150317</v>
      </c>
      <c r="B12" t="s">
        <v>461</v>
      </c>
      <c r="C12" t="s">
        <v>453</v>
      </c>
      <c r="D12" t="s">
        <v>454</v>
      </c>
      <c r="E12" s="22">
        <v>112.851</v>
      </c>
      <c r="F12" s="22">
        <v>-62.38</v>
      </c>
      <c r="G12" s="22">
        <v>116.128</v>
      </c>
      <c r="H12" s="22">
        <v>-57.962000000000003</v>
      </c>
      <c r="I12" s="22">
        <v>112.86199999999999</v>
      </c>
      <c r="J12" s="22">
        <v>-56.88</v>
      </c>
      <c r="K12" s="19"/>
      <c r="L12" s="19">
        <f t="shared" si="0"/>
        <v>5.5006775037262452</v>
      </c>
      <c r="M12" s="19">
        <f t="shared" si="1"/>
        <v>5.5000109999889997</v>
      </c>
      <c r="N12" s="20">
        <f t="shared" si="2"/>
        <v>-6.6650373724552736E-4</v>
      </c>
      <c r="P12" s="19">
        <f>G12-I11</f>
        <v>0</v>
      </c>
      <c r="Q12" s="19">
        <f>H12-J11</f>
        <v>9.9999999999766942E-4</v>
      </c>
    </row>
    <row r="13" spans="1:17" x14ac:dyDescent="0.3">
      <c r="A13">
        <v>20150317</v>
      </c>
      <c r="B13" t="s">
        <v>462</v>
      </c>
      <c r="C13" t="s">
        <v>453</v>
      </c>
      <c r="D13" t="s">
        <v>454</v>
      </c>
      <c r="E13" s="22">
        <v>112.851</v>
      </c>
      <c r="F13" s="22">
        <v>-62.38</v>
      </c>
      <c r="G13" s="22">
        <v>112.86199999999999</v>
      </c>
      <c r="H13" s="22">
        <v>-56.88</v>
      </c>
      <c r="I13" s="22">
        <v>118.182</v>
      </c>
      <c r="J13" s="22">
        <v>-63.737000000000002</v>
      </c>
      <c r="K13" s="19"/>
      <c r="L13" s="19">
        <f t="shared" si="0"/>
        <v>5.5000109999889997</v>
      </c>
      <c r="M13" s="19">
        <f t="shared" si="1"/>
        <v>5.5010008180330265</v>
      </c>
      <c r="N13" s="20">
        <f t="shared" si="2"/>
        <v>9.898180440268689E-4</v>
      </c>
      <c r="P13" s="19">
        <f>G13-I12</f>
        <v>0</v>
      </c>
      <c r="Q13" s="19">
        <f>H13-J12</f>
        <v>0</v>
      </c>
    </row>
    <row r="14" spans="1:17" x14ac:dyDescent="0.3">
      <c r="A14">
        <v>20150317</v>
      </c>
      <c r="B14" t="s">
        <v>463</v>
      </c>
      <c r="C14" t="s">
        <v>453</v>
      </c>
      <c r="D14" t="s">
        <v>454</v>
      </c>
      <c r="E14" s="22">
        <v>129.58699999999999</v>
      </c>
      <c r="F14" s="22">
        <v>-62.308</v>
      </c>
      <c r="G14" s="22">
        <v>129.59800000000001</v>
      </c>
      <c r="H14" s="22">
        <v>-56.808</v>
      </c>
      <c r="I14" s="22">
        <v>132.864</v>
      </c>
      <c r="J14" s="22">
        <v>-57.890999999999998</v>
      </c>
      <c r="K14" s="19"/>
      <c r="L14" s="19">
        <f t="shared" si="0"/>
        <v>5.5000109999889997</v>
      </c>
      <c r="M14" s="19">
        <f t="shared" si="1"/>
        <v>5.4998743622013873</v>
      </c>
      <c r="N14" s="20">
        <f t="shared" si="2"/>
        <v>-1.3663778761241474E-4</v>
      </c>
    </row>
    <row r="15" spans="1:17" x14ac:dyDescent="0.3">
      <c r="A15">
        <v>20150317</v>
      </c>
      <c r="B15" t="s">
        <v>463</v>
      </c>
      <c r="C15" t="s">
        <v>453</v>
      </c>
      <c r="D15" t="s">
        <v>454</v>
      </c>
      <c r="E15" s="22">
        <v>129.58699999999999</v>
      </c>
      <c r="F15" s="22">
        <v>-62.308</v>
      </c>
      <c r="G15" s="22">
        <v>132.864</v>
      </c>
      <c r="H15" s="22">
        <v>-57.892000000000003</v>
      </c>
      <c r="I15" s="22">
        <v>129.59800000000001</v>
      </c>
      <c r="J15" s="22">
        <v>-56.808</v>
      </c>
      <c r="K15" s="19"/>
      <c r="L15" s="19">
        <f t="shared" si="0"/>
        <v>5.4990712852262673</v>
      </c>
      <c r="M15" s="19">
        <f t="shared" si="1"/>
        <v>5.5000109999889997</v>
      </c>
      <c r="N15" s="20">
        <f t="shared" si="2"/>
        <v>9.3971476273235766E-4</v>
      </c>
      <c r="P15" s="19">
        <f>G15-I14</f>
        <v>0</v>
      </c>
      <c r="Q15" s="19">
        <f>H15-J14</f>
        <v>-1.0000000000047748E-3</v>
      </c>
    </row>
    <row r="16" spans="1:17" x14ac:dyDescent="0.3">
      <c r="A16">
        <v>20150317</v>
      </c>
      <c r="B16" t="s">
        <v>464</v>
      </c>
      <c r="C16" t="s">
        <v>453</v>
      </c>
      <c r="D16" t="s">
        <v>454</v>
      </c>
      <c r="E16" s="22">
        <v>129.58699999999999</v>
      </c>
      <c r="F16" s="22">
        <v>-62.308</v>
      </c>
      <c r="G16" s="22">
        <v>129.6</v>
      </c>
      <c r="H16" s="22">
        <v>-56.81</v>
      </c>
      <c r="I16" s="22">
        <v>134.916</v>
      </c>
      <c r="J16" s="22">
        <v>-63.665999999999997</v>
      </c>
      <c r="K16" s="19"/>
      <c r="L16" s="19">
        <f t="shared" si="0"/>
        <v>5.4980153692036886</v>
      </c>
      <c r="M16" s="19">
        <f t="shared" si="1"/>
        <v>5.4993095021102487</v>
      </c>
      <c r="N16" s="20">
        <f t="shared" si="2"/>
        <v>1.2941329065601082E-3</v>
      </c>
      <c r="P16" s="19">
        <f>G16-I15</f>
        <v>1.999999999981128E-3</v>
      </c>
      <c r="Q16" s="19">
        <f>H16-J15</f>
        <v>-2.0000000000024443E-3</v>
      </c>
    </row>
    <row r="17" spans="1:17" x14ac:dyDescent="0.3">
      <c r="A17">
        <v>20150317</v>
      </c>
      <c r="B17" t="s">
        <v>465</v>
      </c>
      <c r="C17" t="s">
        <v>453</v>
      </c>
      <c r="D17" t="s">
        <v>454</v>
      </c>
      <c r="E17" s="22">
        <v>146.34</v>
      </c>
      <c r="F17" s="22">
        <v>-62.234000000000002</v>
      </c>
      <c r="G17" s="22">
        <v>146.352</v>
      </c>
      <c r="H17" s="22">
        <v>-56.734000000000002</v>
      </c>
      <c r="I17" s="22">
        <v>149.61799999999999</v>
      </c>
      <c r="J17" s="22">
        <v>-57.817</v>
      </c>
      <c r="K17" s="19"/>
      <c r="L17" s="19">
        <f t="shared" si="0"/>
        <v>5.5000130908935114</v>
      </c>
      <c r="M17" s="19">
        <f t="shared" si="1"/>
        <v>5.5004702526238569</v>
      </c>
      <c r="N17" s="20">
        <f t="shared" si="2"/>
        <v>4.5716173034549001E-4</v>
      </c>
    </row>
    <row r="18" spans="1:17" x14ac:dyDescent="0.3">
      <c r="A18">
        <v>20150317</v>
      </c>
      <c r="B18" t="s">
        <v>465</v>
      </c>
      <c r="C18" t="s">
        <v>453</v>
      </c>
      <c r="D18" t="s">
        <v>454</v>
      </c>
      <c r="E18" s="22">
        <v>146.34</v>
      </c>
      <c r="F18" s="22">
        <v>-62.234000000000002</v>
      </c>
      <c r="G18" s="22">
        <v>149.61799999999999</v>
      </c>
      <c r="H18" s="22">
        <v>-57.817999999999998</v>
      </c>
      <c r="I18" s="22">
        <v>146.352</v>
      </c>
      <c r="J18" s="22">
        <v>-56.734000000000002</v>
      </c>
      <c r="K18" s="19"/>
      <c r="L18" s="19">
        <f t="shared" si="0"/>
        <v>5.4996672626623493</v>
      </c>
      <c r="M18" s="19">
        <f t="shared" si="1"/>
        <v>5.5000130908935114</v>
      </c>
      <c r="N18" s="20">
        <f t="shared" si="2"/>
        <v>3.4582823116213746E-4</v>
      </c>
      <c r="P18" s="19">
        <f>G18-I17</f>
        <v>0</v>
      </c>
      <c r="Q18" s="19">
        <f>H18-J17</f>
        <v>-9.9999999999766942E-4</v>
      </c>
    </row>
    <row r="19" spans="1:17" x14ac:dyDescent="0.3">
      <c r="A19">
        <v>20150317</v>
      </c>
      <c r="B19" t="s">
        <v>466</v>
      </c>
      <c r="C19" t="s">
        <v>453</v>
      </c>
      <c r="D19" t="s">
        <v>454</v>
      </c>
      <c r="E19" s="22">
        <v>146.34</v>
      </c>
      <c r="F19" s="22">
        <v>-62.234000000000002</v>
      </c>
      <c r="G19" s="22">
        <v>146.35400000000001</v>
      </c>
      <c r="H19" s="22">
        <v>-56.735999999999997</v>
      </c>
      <c r="I19" s="22">
        <v>151.66999999999999</v>
      </c>
      <c r="J19" s="22">
        <v>-63.591999999999999</v>
      </c>
      <c r="K19" s="19"/>
      <c r="L19" s="19">
        <f t="shared" si="0"/>
        <v>5.4980178246346245</v>
      </c>
      <c r="M19" s="19">
        <f t="shared" si="1"/>
        <v>5.5002785384014707</v>
      </c>
      <c r="N19" s="20">
        <f t="shared" si="2"/>
        <v>2.2607137668462229E-3</v>
      </c>
      <c r="P19" s="19">
        <f>G19-I18</f>
        <v>2.0000000000095497E-3</v>
      </c>
      <c r="Q19" s="19">
        <f>H19-J18</f>
        <v>-1.9999999999953388E-3</v>
      </c>
    </row>
    <row r="20" spans="1:17" x14ac:dyDescent="0.3">
      <c r="A20">
        <v>20150317</v>
      </c>
      <c r="B20" t="s">
        <v>467</v>
      </c>
      <c r="C20" t="s">
        <v>453</v>
      </c>
      <c r="D20" t="s">
        <v>454</v>
      </c>
      <c r="E20" s="22">
        <v>163.07599999999999</v>
      </c>
      <c r="F20" s="22">
        <v>-62.18</v>
      </c>
      <c r="G20" s="22">
        <v>163.08799999999999</v>
      </c>
      <c r="H20" s="22">
        <v>-56.68</v>
      </c>
      <c r="I20" s="22">
        <v>166.35400000000001</v>
      </c>
      <c r="J20" s="22">
        <v>-57.764000000000003</v>
      </c>
      <c r="K20" s="19"/>
      <c r="L20" s="19">
        <f t="shared" si="0"/>
        <v>5.5000130908935114</v>
      </c>
      <c r="M20" s="19">
        <f t="shared" si="1"/>
        <v>5.4996672626623608</v>
      </c>
      <c r="N20" s="20">
        <f t="shared" si="2"/>
        <v>-3.4582823115059114E-4</v>
      </c>
    </row>
    <row r="21" spans="1:17" x14ac:dyDescent="0.3">
      <c r="A21">
        <v>20150317</v>
      </c>
      <c r="B21" t="s">
        <v>468</v>
      </c>
      <c r="C21" t="s">
        <v>453</v>
      </c>
      <c r="D21" t="s">
        <v>454</v>
      </c>
      <c r="E21" s="22">
        <v>163.07599999999999</v>
      </c>
      <c r="F21" s="22">
        <v>-62.18</v>
      </c>
      <c r="G21" s="22">
        <v>166.35400000000001</v>
      </c>
      <c r="H21" s="22">
        <v>-57.764000000000003</v>
      </c>
      <c r="I21" s="22">
        <v>163.08799999999999</v>
      </c>
      <c r="J21" s="22">
        <v>-56.68</v>
      </c>
      <c r="K21" s="19"/>
      <c r="L21" s="19">
        <f t="shared" si="0"/>
        <v>5.4996672626623608</v>
      </c>
      <c r="M21" s="19">
        <f t="shared" si="1"/>
        <v>5.5000130908935114</v>
      </c>
      <c r="N21" s="20">
        <f t="shared" si="2"/>
        <v>3.4582823115059114E-4</v>
      </c>
      <c r="P21" s="19">
        <f>G21-I20</f>
        <v>0</v>
      </c>
      <c r="Q21" s="19">
        <f>H21-J20</f>
        <v>0</v>
      </c>
    </row>
    <row r="22" spans="1:17" x14ac:dyDescent="0.3">
      <c r="A22">
        <v>20150317</v>
      </c>
      <c r="B22" t="s">
        <v>469</v>
      </c>
      <c r="C22" t="s">
        <v>453</v>
      </c>
      <c r="D22" t="s">
        <v>454</v>
      </c>
      <c r="E22" s="22">
        <v>163.07599999999999</v>
      </c>
      <c r="F22" s="22">
        <v>-62.18</v>
      </c>
      <c r="G22" s="22">
        <v>163.08799999999999</v>
      </c>
      <c r="H22" s="22">
        <v>-56.68</v>
      </c>
      <c r="I22" s="22">
        <v>168.405</v>
      </c>
      <c r="J22" s="22">
        <v>-63.539000000000001</v>
      </c>
      <c r="K22" s="19"/>
      <c r="L22" s="19">
        <f t="shared" si="0"/>
        <v>5.5000130908935114</v>
      </c>
      <c r="M22" s="19">
        <f t="shared" si="1"/>
        <v>5.4995565275756633</v>
      </c>
      <c r="N22" s="20">
        <f t="shared" si="2"/>
        <v>-4.5656331784815762E-4</v>
      </c>
      <c r="P22" s="19">
        <f>G22-I21</f>
        <v>0</v>
      </c>
      <c r="Q22" s="19">
        <f>H22-J21</f>
        <v>0</v>
      </c>
    </row>
    <row r="23" spans="1:17" x14ac:dyDescent="0.3">
      <c r="A23">
        <v>20150317</v>
      </c>
      <c r="B23" t="s">
        <v>470</v>
      </c>
      <c r="C23" t="s">
        <v>453</v>
      </c>
      <c r="D23" t="s">
        <v>454</v>
      </c>
      <c r="E23" s="22">
        <v>179.81100000000001</v>
      </c>
      <c r="F23" s="22">
        <v>-62.106000000000002</v>
      </c>
      <c r="G23" s="22">
        <v>179.822</v>
      </c>
      <c r="H23" s="22">
        <v>-56.606000000000002</v>
      </c>
      <c r="I23" s="22">
        <v>183.08799999999999</v>
      </c>
      <c r="J23" s="22">
        <v>-57.689</v>
      </c>
      <c r="K23" s="19"/>
      <c r="L23" s="19">
        <f t="shared" si="0"/>
        <v>5.5000109999889997</v>
      </c>
      <c r="M23" s="19">
        <f t="shared" si="1"/>
        <v>5.4998743622013704</v>
      </c>
      <c r="N23" s="20">
        <f t="shared" si="2"/>
        <v>-1.3663778762929013E-4</v>
      </c>
    </row>
    <row r="24" spans="1:17" x14ac:dyDescent="0.3">
      <c r="A24">
        <v>20150317</v>
      </c>
      <c r="B24" t="s">
        <v>470</v>
      </c>
      <c r="C24" t="s">
        <v>453</v>
      </c>
      <c r="D24" t="s">
        <v>454</v>
      </c>
      <c r="E24" s="22">
        <v>179.81100000000001</v>
      </c>
      <c r="F24" s="22">
        <v>-62.106000000000002</v>
      </c>
      <c r="G24" s="22">
        <v>183.102</v>
      </c>
      <c r="H24" s="22">
        <v>-57.698</v>
      </c>
      <c r="I24" s="22">
        <v>179.822</v>
      </c>
      <c r="J24" s="22">
        <v>-56.606000000000002</v>
      </c>
      <c r="K24" s="19"/>
      <c r="L24" s="19">
        <f t="shared" si="0"/>
        <v>5.5010130885137869</v>
      </c>
      <c r="M24" s="19">
        <f t="shared" si="1"/>
        <v>5.5000109999889997</v>
      </c>
      <c r="N24" s="20">
        <f t="shared" si="2"/>
        <v>-1.0020885247872258E-3</v>
      </c>
      <c r="P24" s="19">
        <f>G24-I23</f>
        <v>1.4000000000010004E-2</v>
      </c>
      <c r="Q24" s="19">
        <f>H24-J23</f>
        <v>-9.0000000000003411E-3</v>
      </c>
    </row>
    <row r="25" spans="1:17" x14ac:dyDescent="0.3">
      <c r="A25" s="3">
        <v>20150317</v>
      </c>
      <c r="B25" s="3" t="s">
        <v>471</v>
      </c>
      <c r="C25" s="3" t="s">
        <v>472</v>
      </c>
      <c r="D25" s="3" t="s">
        <v>454</v>
      </c>
      <c r="E25" s="23">
        <v>179.81100000000001</v>
      </c>
      <c r="F25" s="23">
        <v>-62.106000000000002</v>
      </c>
      <c r="G25" s="23">
        <v>179.80799999999999</v>
      </c>
      <c r="H25" s="23">
        <v>-56.597999999999999</v>
      </c>
      <c r="I25" s="23">
        <v>185.14099999999999</v>
      </c>
      <c r="J25" s="23">
        <v>-63.463000000000001</v>
      </c>
      <c r="K25" s="21"/>
      <c r="L25" s="21">
        <f t="shared" si="0"/>
        <v>5.5080008169934063</v>
      </c>
      <c r="M25" s="21">
        <f t="shared" si="1"/>
        <v>5.5000317271812014</v>
      </c>
      <c r="N25" s="20">
        <f t="shared" si="2"/>
        <v>-7.9690898122048992E-3</v>
      </c>
      <c r="P25" s="19">
        <f>G25-I24</f>
        <v>-1.4000000000010004E-2</v>
      </c>
      <c r="Q25" s="19">
        <f>H25-J24</f>
        <v>8.0000000000026716E-3</v>
      </c>
    </row>
    <row r="26" spans="1:17" x14ac:dyDescent="0.3">
      <c r="A26">
        <v>20150317</v>
      </c>
      <c r="B26" t="s">
        <v>473</v>
      </c>
      <c r="C26" t="s">
        <v>453</v>
      </c>
      <c r="D26" t="s">
        <v>454</v>
      </c>
      <c r="E26" s="22">
        <v>179.81100000000001</v>
      </c>
      <c r="F26" s="22">
        <v>-62.100999999999999</v>
      </c>
      <c r="G26" s="22">
        <v>179.80799999999999</v>
      </c>
      <c r="H26" s="22">
        <v>-56.597999999999999</v>
      </c>
      <c r="I26" s="22">
        <v>183.077</v>
      </c>
      <c r="J26" s="22">
        <v>-57.671999999999997</v>
      </c>
      <c r="K26" s="19"/>
      <c r="L26" s="19">
        <f t="shared" si="0"/>
        <v>5.5030008177357193</v>
      </c>
      <c r="M26" s="19">
        <f t="shared" si="1"/>
        <v>5.502980737745677</v>
      </c>
      <c r="N26" s="20">
        <f t="shared" si="2"/>
        <v>-2.0079990042276563E-5</v>
      </c>
    </row>
    <row r="27" spans="1:17" x14ac:dyDescent="0.3">
      <c r="A27">
        <v>20150317</v>
      </c>
      <c r="B27" t="s">
        <v>473</v>
      </c>
      <c r="C27" t="s">
        <v>453</v>
      </c>
      <c r="D27" t="s">
        <v>454</v>
      </c>
      <c r="E27" s="22">
        <v>179.81100000000001</v>
      </c>
      <c r="F27" s="22">
        <v>-62.100999999999999</v>
      </c>
      <c r="G27" s="22">
        <v>183.078</v>
      </c>
      <c r="H27" s="22">
        <v>-57.671999999999997</v>
      </c>
      <c r="I27" s="22">
        <v>179.80799999999999</v>
      </c>
      <c r="J27" s="22">
        <v>-56.597999999999999</v>
      </c>
      <c r="K27" s="19"/>
      <c r="L27" s="19">
        <f t="shared" si="0"/>
        <v>5.5035742931298737</v>
      </c>
      <c r="M27" s="19">
        <f t="shared" si="1"/>
        <v>5.5030008177357193</v>
      </c>
      <c r="N27" s="20">
        <f t="shared" si="2"/>
        <v>-5.7347539415442128E-4</v>
      </c>
      <c r="P27" s="19">
        <f>G27-I26</f>
        <v>1.0000000000047748E-3</v>
      </c>
      <c r="Q27" s="19">
        <f>H27-J26</f>
        <v>0</v>
      </c>
    </row>
    <row r="28" spans="1:17" x14ac:dyDescent="0.3">
      <c r="A28">
        <v>20150317</v>
      </c>
      <c r="B28" t="s">
        <v>474</v>
      </c>
      <c r="C28" t="s">
        <v>453</v>
      </c>
      <c r="D28" t="s">
        <v>454</v>
      </c>
      <c r="E28" s="22">
        <v>179.81100000000001</v>
      </c>
      <c r="F28" s="22">
        <v>-62.100999999999999</v>
      </c>
      <c r="G28" s="22">
        <v>179.80799999999999</v>
      </c>
      <c r="H28" s="22">
        <v>-56.6</v>
      </c>
      <c r="I28" s="22">
        <v>185.149</v>
      </c>
      <c r="J28" s="22">
        <v>-63.44</v>
      </c>
      <c r="K28" s="19"/>
      <c r="L28" s="19">
        <f t="shared" si="0"/>
        <v>5.5010008180330221</v>
      </c>
      <c r="M28" s="19">
        <f t="shared" si="1"/>
        <v>5.5033775992566536</v>
      </c>
      <c r="N28" s="20">
        <f t="shared" si="2"/>
        <v>2.3767812236314967E-3</v>
      </c>
      <c r="P28" s="19">
        <f>G28-I27</f>
        <v>0</v>
      </c>
      <c r="Q28" s="19">
        <f>H28-J27</f>
        <v>-2.0000000000024443E-3</v>
      </c>
    </row>
    <row r="29" spans="1:17" x14ac:dyDescent="0.3">
      <c r="A29">
        <v>20150317</v>
      </c>
      <c r="B29" t="s">
        <v>475</v>
      </c>
      <c r="C29" t="s">
        <v>453</v>
      </c>
      <c r="D29" t="s">
        <v>454</v>
      </c>
      <c r="E29" s="22">
        <v>62.649000000000001</v>
      </c>
      <c r="F29" s="22">
        <v>-77.768000000000001</v>
      </c>
      <c r="G29" s="22">
        <v>62.66</v>
      </c>
      <c r="H29" s="22">
        <v>-72.268000000000001</v>
      </c>
      <c r="I29" s="22">
        <v>65.926000000000002</v>
      </c>
      <c r="J29" s="22">
        <v>-73.350999999999999</v>
      </c>
      <c r="K29" s="19"/>
      <c r="L29" s="19">
        <f t="shared" si="0"/>
        <v>5.5000109999889997</v>
      </c>
      <c r="M29" s="19">
        <f t="shared" si="1"/>
        <v>5.4998743622013784</v>
      </c>
      <c r="N29" s="20">
        <f t="shared" si="2"/>
        <v>-1.3663778762129652E-4</v>
      </c>
    </row>
    <row r="30" spans="1:17" x14ac:dyDescent="0.3">
      <c r="A30">
        <v>20150317</v>
      </c>
      <c r="B30" t="s">
        <v>475</v>
      </c>
      <c r="C30" t="s">
        <v>453</v>
      </c>
      <c r="D30" t="s">
        <v>454</v>
      </c>
      <c r="E30" s="22">
        <v>62.649000000000001</v>
      </c>
      <c r="F30" s="22">
        <v>-77.768000000000001</v>
      </c>
      <c r="G30" s="22">
        <v>65.926000000000002</v>
      </c>
      <c r="H30" s="22">
        <v>-73.352000000000004</v>
      </c>
      <c r="I30" s="22">
        <v>62.66</v>
      </c>
      <c r="J30" s="22">
        <v>-72.268000000000001</v>
      </c>
      <c r="K30" s="19"/>
      <c r="L30" s="19">
        <f t="shared" si="0"/>
        <v>5.4990712852262593</v>
      </c>
      <c r="M30" s="19">
        <f t="shared" si="1"/>
        <v>5.5000109999889997</v>
      </c>
      <c r="N30" s="20">
        <f t="shared" si="2"/>
        <v>9.3971476274035126E-4</v>
      </c>
      <c r="P30" s="19">
        <f>G30-I29</f>
        <v>0</v>
      </c>
      <c r="Q30" s="19">
        <f>H30-J29</f>
        <v>-1.0000000000047748E-3</v>
      </c>
    </row>
    <row r="31" spans="1:17" x14ac:dyDescent="0.3">
      <c r="A31">
        <v>20150317</v>
      </c>
      <c r="B31" t="s">
        <v>476</v>
      </c>
      <c r="C31" t="s">
        <v>453</v>
      </c>
      <c r="D31" t="s">
        <v>454</v>
      </c>
      <c r="E31" s="22">
        <v>62.649000000000001</v>
      </c>
      <c r="F31" s="22">
        <v>-77.768000000000001</v>
      </c>
      <c r="G31" s="22">
        <v>62.66</v>
      </c>
      <c r="H31" s="22">
        <v>-72.268000000000001</v>
      </c>
      <c r="I31" s="22">
        <v>67.977999999999994</v>
      </c>
      <c r="J31" s="22">
        <v>-79.126000000000005</v>
      </c>
      <c r="K31" s="19"/>
      <c r="L31" s="19">
        <f t="shared" si="0"/>
        <v>5.5000109999889997</v>
      </c>
      <c r="M31" s="19">
        <f t="shared" si="1"/>
        <v>5.4993095021102372</v>
      </c>
      <c r="N31" s="20">
        <f t="shared" si="2"/>
        <v>-7.0149787876250258E-4</v>
      </c>
      <c r="P31" s="19">
        <f>G31-I30</f>
        <v>0</v>
      </c>
      <c r="Q31" s="19">
        <f>H31-J30</f>
        <v>0</v>
      </c>
    </row>
    <row r="32" spans="1:17" x14ac:dyDescent="0.3">
      <c r="A32">
        <v>20150317</v>
      </c>
      <c r="B32" t="s">
        <v>477</v>
      </c>
      <c r="C32" t="s">
        <v>453</v>
      </c>
      <c r="D32" t="s">
        <v>454</v>
      </c>
      <c r="E32" s="22">
        <v>79.44</v>
      </c>
      <c r="F32" s="22">
        <v>-77.731999999999999</v>
      </c>
      <c r="G32" s="22">
        <v>79.451999999999998</v>
      </c>
      <c r="H32" s="22">
        <v>-72.231999999999999</v>
      </c>
      <c r="I32" s="22">
        <v>82.718000000000004</v>
      </c>
      <c r="J32" s="22">
        <v>-73.316000000000003</v>
      </c>
      <c r="K32" s="19"/>
      <c r="L32" s="19">
        <f t="shared" si="0"/>
        <v>5.5000130908935114</v>
      </c>
      <c r="M32" s="19">
        <f t="shared" si="1"/>
        <v>5.499667262662352</v>
      </c>
      <c r="N32" s="20">
        <f t="shared" si="2"/>
        <v>-3.4582823115947292E-4</v>
      </c>
    </row>
    <row r="33" spans="1:17" x14ac:dyDescent="0.3">
      <c r="A33">
        <v>20150317</v>
      </c>
      <c r="B33" t="s">
        <v>477</v>
      </c>
      <c r="C33" t="s">
        <v>453</v>
      </c>
      <c r="D33" t="s">
        <v>454</v>
      </c>
      <c r="E33" s="22">
        <v>79.44</v>
      </c>
      <c r="F33" s="22">
        <v>-77.731999999999999</v>
      </c>
      <c r="G33" s="22">
        <v>82.718000000000004</v>
      </c>
      <c r="H33" s="22">
        <v>-73.316000000000003</v>
      </c>
      <c r="I33" s="22">
        <v>79.451999999999998</v>
      </c>
      <c r="J33" s="22">
        <v>-72.231999999999999</v>
      </c>
      <c r="K33" s="19"/>
      <c r="L33" s="19">
        <f t="shared" si="0"/>
        <v>5.499667262662352</v>
      </c>
      <c r="M33" s="19">
        <f t="shared" si="1"/>
        <v>5.5000130908935114</v>
      </c>
      <c r="N33" s="20">
        <f t="shared" si="2"/>
        <v>3.4582823115947292E-4</v>
      </c>
      <c r="P33" s="19">
        <f>G33-I32</f>
        <v>0</v>
      </c>
      <c r="Q33" s="19">
        <f>H33-J32</f>
        <v>0</v>
      </c>
    </row>
    <row r="34" spans="1:17" x14ac:dyDescent="0.3">
      <c r="A34">
        <v>20150317</v>
      </c>
      <c r="B34" t="s">
        <v>478</v>
      </c>
      <c r="C34" t="s">
        <v>453</v>
      </c>
      <c r="D34" t="s">
        <v>454</v>
      </c>
      <c r="E34" s="22">
        <v>79.44</v>
      </c>
      <c r="F34" s="22">
        <v>-77.731999999999999</v>
      </c>
      <c r="G34" s="22">
        <v>79.453999999999994</v>
      </c>
      <c r="H34" s="22">
        <v>-72.233999999999995</v>
      </c>
      <c r="I34" s="22">
        <v>84.769000000000005</v>
      </c>
      <c r="J34" s="22">
        <v>-79.090999999999994</v>
      </c>
      <c r="K34" s="19"/>
      <c r="L34" s="19">
        <f t="shared" ref="L34:L65" si="3">SQRT(POWER(E34-G34,2)+POWER(F34-H34,2))</f>
        <v>5.4980178246346245</v>
      </c>
      <c r="M34" s="19">
        <f t="shared" ref="M34:M65" si="4">SQRT(POWER(E34-I34,2)+POWER(F34-J34,2))</f>
        <v>5.4995565275756615</v>
      </c>
      <c r="N34" s="20">
        <f t="shared" ref="N34:N65" si="5">M34-L34</f>
        <v>1.5387029410369735E-3</v>
      </c>
      <c r="P34" s="19">
        <f>G34-I33</f>
        <v>1.9999999999953388E-3</v>
      </c>
      <c r="Q34" s="19">
        <f>H34-J33</f>
        <v>-1.9999999999953388E-3</v>
      </c>
    </row>
    <row r="35" spans="1:17" x14ac:dyDescent="0.3">
      <c r="A35">
        <v>20150317</v>
      </c>
      <c r="B35" t="s">
        <v>479</v>
      </c>
      <c r="C35" t="s">
        <v>453</v>
      </c>
      <c r="D35" t="s">
        <v>454</v>
      </c>
      <c r="E35" s="22">
        <v>96.192999999999998</v>
      </c>
      <c r="F35" s="22">
        <v>-77.676000000000002</v>
      </c>
      <c r="G35" s="22">
        <v>96.203999999999994</v>
      </c>
      <c r="H35" s="22">
        <v>-72.176000000000002</v>
      </c>
      <c r="I35" s="22">
        <v>99.47</v>
      </c>
      <c r="J35" s="22">
        <v>-73.259</v>
      </c>
      <c r="K35" s="19"/>
      <c r="L35" s="19">
        <f t="shared" si="3"/>
        <v>5.5000109999889997</v>
      </c>
      <c r="M35" s="19">
        <f t="shared" si="4"/>
        <v>5.4998743622013784</v>
      </c>
      <c r="N35" s="20">
        <f t="shared" si="5"/>
        <v>-1.3663778762129652E-4</v>
      </c>
    </row>
    <row r="36" spans="1:17" x14ac:dyDescent="0.3">
      <c r="A36">
        <v>20150317</v>
      </c>
      <c r="B36" t="s">
        <v>479</v>
      </c>
      <c r="C36" t="s">
        <v>453</v>
      </c>
      <c r="D36" t="s">
        <v>454</v>
      </c>
      <c r="E36" s="22">
        <v>96.192999999999998</v>
      </c>
      <c r="F36" s="22">
        <v>-77.676000000000002</v>
      </c>
      <c r="G36" s="22">
        <v>99.47</v>
      </c>
      <c r="H36" s="22">
        <v>-73.257999999999996</v>
      </c>
      <c r="I36" s="22">
        <v>96.203999999999994</v>
      </c>
      <c r="J36" s="22">
        <v>-72.176000000000002</v>
      </c>
      <c r="K36" s="19"/>
      <c r="L36" s="19">
        <f t="shared" si="3"/>
        <v>5.5006775037262514</v>
      </c>
      <c r="M36" s="19">
        <f t="shared" si="4"/>
        <v>5.5000109999889997</v>
      </c>
      <c r="N36" s="20">
        <f t="shared" si="5"/>
        <v>-6.6650373725174461E-4</v>
      </c>
      <c r="P36" s="19">
        <f>G36-I35</f>
        <v>0</v>
      </c>
      <c r="Q36" s="19">
        <f>H36-J35</f>
        <v>1.0000000000047748E-3</v>
      </c>
    </row>
    <row r="37" spans="1:17" x14ac:dyDescent="0.3">
      <c r="A37">
        <v>20150317</v>
      </c>
      <c r="B37" t="s">
        <v>480</v>
      </c>
      <c r="C37" t="s">
        <v>453</v>
      </c>
      <c r="D37" t="s">
        <v>454</v>
      </c>
      <c r="E37" s="22">
        <v>96.192999999999998</v>
      </c>
      <c r="F37" s="22">
        <v>-77.676000000000002</v>
      </c>
      <c r="G37" s="22">
        <v>96.203999999999994</v>
      </c>
      <c r="H37" s="22">
        <v>-72.176000000000002</v>
      </c>
      <c r="I37" s="22">
        <v>101.524</v>
      </c>
      <c r="J37" s="22">
        <v>-79.033000000000001</v>
      </c>
      <c r="K37" s="19"/>
      <c r="L37" s="19">
        <f t="shared" si="3"/>
        <v>5.5000109999889997</v>
      </c>
      <c r="M37" s="19">
        <f t="shared" si="4"/>
        <v>5.5010008180330265</v>
      </c>
      <c r="N37" s="20">
        <f t="shared" si="5"/>
        <v>9.898180440268689E-4</v>
      </c>
      <c r="P37" s="19">
        <f>G37-I36</f>
        <v>0</v>
      </c>
      <c r="Q37" s="19">
        <f>H37-J36</f>
        <v>0</v>
      </c>
    </row>
    <row r="38" spans="1:17" x14ac:dyDescent="0.3">
      <c r="A38">
        <v>20150317</v>
      </c>
      <c r="B38" t="s">
        <v>481</v>
      </c>
      <c r="C38" t="s">
        <v>453</v>
      </c>
      <c r="D38" t="s">
        <v>454</v>
      </c>
      <c r="E38" s="22">
        <v>112.929</v>
      </c>
      <c r="F38" s="22">
        <v>-77.622</v>
      </c>
      <c r="G38" s="22">
        <v>112.94</v>
      </c>
      <c r="H38" s="22">
        <v>-72.122</v>
      </c>
      <c r="I38" s="22">
        <v>116.206</v>
      </c>
      <c r="J38" s="22">
        <v>-73.204999999999998</v>
      </c>
      <c r="K38" s="19"/>
      <c r="L38" s="19">
        <f t="shared" si="3"/>
        <v>5.5000109999889997</v>
      </c>
      <c r="M38" s="19">
        <f t="shared" si="4"/>
        <v>5.4998743622013784</v>
      </c>
      <c r="N38" s="20">
        <f t="shared" si="5"/>
        <v>-1.3663778762129652E-4</v>
      </c>
    </row>
    <row r="39" spans="1:17" x14ac:dyDescent="0.3">
      <c r="A39">
        <v>20150317</v>
      </c>
      <c r="B39" t="s">
        <v>482</v>
      </c>
      <c r="C39" t="s">
        <v>453</v>
      </c>
      <c r="D39" t="s">
        <v>454</v>
      </c>
      <c r="E39" s="22">
        <v>112.929</v>
      </c>
      <c r="F39" s="22">
        <v>-77.622</v>
      </c>
      <c r="G39" s="22">
        <v>116.206</v>
      </c>
      <c r="H39" s="22">
        <v>-73.206000000000003</v>
      </c>
      <c r="I39" s="22">
        <v>112.94</v>
      </c>
      <c r="J39" s="22">
        <v>-72.122</v>
      </c>
      <c r="K39" s="19"/>
      <c r="L39" s="19">
        <f t="shared" si="3"/>
        <v>5.4990712852262593</v>
      </c>
      <c r="M39" s="19">
        <f t="shared" si="4"/>
        <v>5.5000109999889997</v>
      </c>
      <c r="N39" s="20">
        <f t="shared" si="5"/>
        <v>9.3971476274035126E-4</v>
      </c>
      <c r="P39" s="19">
        <f>G39-I38</f>
        <v>0</v>
      </c>
      <c r="Q39" s="19">
        <f>H39-J38</f>
        <v>-1.0000000000047748E-3</v>
      </c>
    </row>
    <row r="40" spans="1:17" x14ac:dyDescent="0.3">
      <c r="A40">
        <v>20150317</v>
      </c>
      <c r="B40" t="s">
        <v>483</v>
      </c>
      <c r="C40" t="s">
        <v>453</v>
      </c>
      <c r="D40" t="s">
        <v>454</v>
      </c>
      <c r="E40" s="22">
        <v>112.929</v>
      </c>
      <c r="F40" s="22">
        <v>-77.622</v>
      </c>
      <c r="G40" s="22">
        <v>112.94199999999999</v>
      </c>
      <c r="H40" s="22">
        <v>-72.123999999999995</v>
      </c>
      <c r="I40" s="22">
        <v>118.258</v>
      </c>
      <c r="J40" s="22">
        <v>-78.98</v>
      </c>
      <c r="K40" s="19"/>
      <c r="L40" s="19">
        <f t="shared" si="3"/>
        <v>5.4980153692036957</v>
      </c>
      <c r="M40" s="19">
        <f t="shared" si="4"/>
        <v>5.4993095021102372</v>
      </c>
      <c r="N40" s="20">
        <f t="shared" si="5"/>
        <v>1.2941329065414564E-3</v>
      </c>
      <c r="P40" s="19">
        <f>G40-I39</f>
        <v>1.9999999999953388E-3</v>
      </c>
      <c r="Q40" s="19">
        <f>H40-J39</f>
        <v>-1.9999999999953388E-3</v>
      </c>
    </row>
    <row r="41" spans="1:17" x14ac:dyDescent="0.3">
      <c r="A41">
        <v>20150317</v>
      </c>
      <c r="B41" t="s">
        <v>484</v>
      </c>
      <c r="C41" t="s">
        <v>453</v>
      </c>
      <c r="D41" t="s">
        <v>454</v>
      </c>
      <c r="E41" s="22">
        <v>129.66399999999999</v>
      </c>
      <c r="F41" s="22">
        <v>-77.548000000000002</v>
      </c>
      <c r="G41" s="22">
        <v>129.67599999999999</v>
      </c>
      <c r="H41" s="22">
        <v>-72.048000000000002</v>
      </c>
      <c r="I41" s="22">
        <v>132.94200000000001</v>
      </c>
      <c r="J41" s="22">
        <v>-73.132000000000005</v>
      </c>
      <c r="K41" s="19"/>
      <c r="L41" s="19">
        <f t="shared" si="3"/>
        <v>5.5000130908935114</v>
      </c>
      <c r="M41" s="19">
        <f t="shared" si="4"/>
        <v>5.4996672626623608</v>
      </c>
      <c r="N41" s="20">
        <f t="shared" si="5"/>
        <v>-3.4582823115059114E-4</v>
      </c>
    </row>
    <row r="42" spans="1:17" x14ac:dyDescent="0.3">
      <c r="A42">
        <v>20150317</v>
      </c>
      <c r="B42" t="s">
        <v>484</v>
      </c>
      <c r="C42" t="s">
        <v>453</v>
      </c>
      <c r="D42" t="s">
        <v>454</v>
      </c>
      <c r="E42" s="22">
        <v>129.66399999999999</v>
      </c>
      <c r="F42" s="22">
        <v>-77.548000000000002</v>
      </c>
      <c r="G42" s="22">
        <v>132.94200000000001</v>
      </c>
      <c r="H42" s="22">
        <v>-73.132000000000005</v>
      </c>
      <c r="I42" s="22">
        <v>129.67599999999999</v>
      </c>
      <c r="J42" s="22">
        <v>-72.048000000000002</v>
      </c>
      <c r="K42" s="19"/>
      <c r="L42" s="19">
        <f t="shared" si="3"/>
        <v>5.4996672626623608</v>
      </c>
      <c r="M42" s="19">
        <f t="shared" si="4"/>
        <v>5.5000130908935114</v>
      </c>
      <c r="N42" s="20">
        <f t="shared" si="5"/>
        <v>3.4582823115059114E-4</v>
      </c>
      <c r="P42" s="19">
        <f>G42-I41</f>
        <v>0</v>
      </c>
      <c r="Q42" s="19">
        <f>H42-J41</f>
        <v>0</v>
      </c>
    </row>
    <row r="43" spans="1:17" x14ac:dyDescent="0.3">
      <c r="A43">
        <v>20150317</v>
      </c>
      <c r="B43" t="s">
        <v>485</v>
      </c>
      <c r="C43" t="s">
        <v>453</v>
      </c>
      <c r="D43" t="s">
        <v>454</v>
      </c>
      <c r="E43" s="22">
        <v>129.66399999999999</v>
      </c>
      <c r="F43" s="22">
        <v>-77.548000000000002</v>
      </c>
      <c r="G43" s="22">
        <v>129.67599999999999</v>
      </c>
      <c r="H43" s="22">
        <v>-72.048000000000002</v>
      </c>
      <c r="I43" s="22">
        <v>134.994</v>
      </c>
      <c r="J43" s="22">
        <v>-78.906000000000006</v>
      </c>
      <c r="K43" s="19"/>
      <c r="L43" s="19">
        <f t="shared" si="3"/>
        <v>5.5000130908935114</v>
      </c>
      <c r="M43" s="19">
        <f t="shared" si="4"/>
        <v>5.5002785384015001</v>
      </c>
      <c r="N43" s="20">
        <f t="shared" si="5"/>
        <v>2.6544750798862538E-4</v>
      </c>
      <c r="P43" s="19">
        <f>G43-I42</f>
        <v>0</v>
      </c>
      <c r="Q43" s="19">
        <f>H43-J42</f>
        <v>0</v>
      </c>
    </row>
    <row r="44" spans="1:17" x14ac:dyDescent="0.3">
      <c r="A44">
        <v>20150317</v>
      </c>
      <c r="B44" t="s">
        <v>486</v>
      </c>
      <c r="C44" t="s">
        <v>453</v>
      </c>
      <c r="D44" t="s">
        <v>454</v>
      </c>
      <c r="E44" s="22">
        <v>146.41800000000001</v>
      </c>
      <c r="F44" s="22">
        <v>-77.475999999999999</v>
      </c>
      <c r="G44" s="22">
        <v>146.43</v>
      </c>
      <c r="H44" s="22">
        <v>-71.975999999999999</v>
      </c>
      <c r="I44" s="22">
        <v>149.696</v>
      </c>
      <c r="J44" s="22">
        <v>-73.06</v>
      </c>
      <c r="K44" s="19"/>
      <c r="L44" s="19">
        <f t="shared" si="3"/>
        <v>5.5000130908935114</v>
      </c>
      <c r="M44" s="19">
        <f t="shared" si="4"/>
        <v>5.499667262662344</v>
      </c>
      <c r="N44" s="20">
        <f t="shared" si="5"/>
        <v>-3.4582823116746653E-4</v>
      </c>
    </row>
    <row r="45" spans="1:17" x14ac:dyDescent="0.3">
      <c r="A45">
        <v>20150317</v>
      </c>
      <c r="B45" t="s">
        <v>486</v>
      </c>
      <c r="C45" t="s">
        <v>453</v>
      </c>
      <c r="D45" t="s">
        <v>454</v>
      </c>
      <c r="E45" s="22">
        <v>146.41800000000001</v>
      </c>
      <c r="F45" s="22">
        <v>-77.475999999999999</v>
      </c>
      <c r="G45" s="22">
        <v>149.696</v>
      </c>
      <c r="H45" s="22">
        <v>-73.06</v>
      </c>
      <c r="I45" s="22">
        <v>146.43</v>
      </c>
      <c r="J45" s="22">
        <v>-71.975999999999999</v>
      </c>
      <c r="K45" s="19"/>
      <c r="L45" s="19">
        <f t="shared" si="3"/>
        <v>5.499667262662344</v>
      </c>
      <c r="M45" s="19">
        <f t="shared" si="4"/>
        <v>5.5000130908935114</v>
      </c>
      <c r="N45" s="20">
        <f t="shared" si="5"/>
        <v>3.4582823116746653E-4</v>
      </c>
      <c r="P45" s="19">
        <f>G45-I44</f>
        <v>0</v>
      </c>
      <c r="Q45" s="19">
        <f>H45-J44</f>
        <v>0</v>
      </c>
    </row>
    <row r="46" spans="1:17" x14ac:dyDescent="0.3">
      <c r="A46">
        <v>20150317</v>
      </c>
      <c r="B46" t="s">
        <v>487</v>
      </c>
      <c r="C46" t="s">
        <v>453</v>
      </c>
      <c r="D46" t="s">
        <v>454</v>
      </c>
      <c r="E46" s="22">
        <v>146.41800000000001</v>
      </c>
      <c r="F46" s="22">
        <v>-77.475999999999999</v>
      </c>
      <c r="G46" s="22">
        <v>146.43199999999999</v>
      </c>
      <c r="H46" s="22">
        <v>-71.977999999999994</v>
      </c>
      <c r="I46" s="22">
        <v>151.74700000000001</v>
      </c>
      <c r="J46" s="22">
        <v>-78.834999999999994</v>
      </c>
      <c r="K46" s="19"/>
      <c r="L46" s="19">
        <f t="shared" si="3"/>
        <v>5.4980178246346245</v>
      </c>
      <c r="M46" s="19">
        <f t="shared" si="4"/>
        <v>5.4995565275756615</v>
      </c>
      <c r="N46" s="20">
        <f t="shared" si="5"/>
        <v>1.5387029410369735E-3</v>
      </c>
      <c r="P46" s="19">
        <f>G46-I45</f>
        <v>1.999999999981128E-3</v>
      </c>
      <c r="Q46" s="19">
        <f>H46-J45</f>
        <v>-1.9999999999953388E-3</v>
      </c>
    </row>
    <row r="47" spans="1:17" x14ac:dyDescent="0.3">
      <c r="A47">
        <v>20150317</v>
      </c>
      <c r="B47" t="s">
        <v>488</v>
      </c>
      <c r="C47" t="s">
        <v>453</v>
      </c>
      <c r="D47" t="s">
        <v>454</v>
      </c>
      <c r="E47" s="22">
        <v>163.15299999999999</v>
      </c>
      <c r="F47" s="22">
        <v>-77.402000000000001</v>
      </c>
      <c r="G47" s="22">
        <v>163.16399999999999</v>
      </c>
      <c r="H47" s="22">
        <v>-71.902000000000001</v>
      </c>
      <c r="I47" s="22">
        <v>166.43</v>
      </c>
      <c r="J47" s="22">
        <v>-72.984999999999999</v>
      </c>
      <c r="K47" s="19"/>
      <c r="L47" s="19">
        <f t="shared" si="3"/>
        <v>5.5000109999889997</v>
      </c>
      <c r="M47" s="19">
        <f t="shared" si="4"/>
        <v>5.4998743622013873</v>
      </c>
      <c r="N47" s="20">
        <f t="shared" si="5"/>
        <v>-1.3663778761241474E-4</v>
      </c>
    </row>
    <row r="48" spans="1:17" x14ac:dyDescent="0.3">
      <c r="A48">
        <v>20150317</v>
      </c>
      <c r="B48" t="s">
        <v>488</v>
      </c>
      <c r="C48" t="s">
        <v>453</v>
      </c>
      <c r="D48" t="s">
        <v>454</v>
      </c>
      <c r="E48" s="22">
        <v>163.15299999999999</v>
      </c>
      <c r="F48" s="22">
        <v>-77.402000000000001</v>
      </c>
      <c r="G48" s="22">
        <v>166.43</v>
      </c>
      <c r="H48" s="22">
        <v>-72.983999999999995</v>
      </c>
      <c r="I48" s="22">
        <v>163.16399999999999</v>
      </c>
      <c r="J48" s="22">
        <v>-71.902000000000001</v>
      </c>
      <c r="K48" s="19"/>
      <c r="L48" s="19">
        <f t="shared" si="3"/>
        <v>5.5006775037262594</v>
      </c>
      <c r="M48" s="19">
        <f t="shared" si="4"/>
        <v>5.5000109999889997</v>
      </c>
      <c r="N48" s="20">
        <f t="shared" si="5"/>
        <v>-6.6650373725973822E-4</v>
      </c>
      <c r="P48" s="19">
        <f>G48-I47</f>
        <v>0</v>
      </c>
      <c r="Q48" s="19">
        <f>H48-J47</f>
        <v>1.0000000000047748E-3</v>
      </c>
    </row>
    <row r="49" spans="1:17" x14ac:dyDescent="0.3">
      <c r="A49">
        <v>20150317</v>
      </c>
      <c r="B49" t="s">
        <v>489</v>
      </c>
      <c r="C49" t="s">
        <v>453</v>
      </c>
      <c r="D49" t="s">
        <v>454</v>
      </c>
      <c r="E49" s="22">
        <v>163.15299999999999</v>
      </c>
      <c r="F49" s="22">
        <v>-77.402000000000001</v>
      </c>
      <c r="G49" s="22">
        <v>163.16399999999999</v>
      </c>
      <c r="H49" s="22">
        <v>-71.902000000000001</v>
      </c>
      <c r="I49" s="22">
        <v>168.483</v>
      </c>
      <c r="J49" s="22">
        <v>-78.759</v>
      </c>
      <c r="K49" s="19"/>
      <c r="L49" s="19">
        <f t="shared" si="3"/>
        <v>5.5000109999889997</v>
      </c>
      <c r="M49" s="19">
        <f t="shared" si="4"/>
        <v>5.5000317271812289</v>
      </c>
      <c r="N49" s="20">
        <f t="shared" si="5"/>
        <v>2.0727192229230695E-5</v>
      </c>
      <c r="P49" s="19">
        <f>G49-I48</f>
        <v>0</v>
      </c>
      <c r="Q49" s="19">
        <f>H49-J48</f>
        <v>0</v>
      </c>
    </row>
    <row r="50" spans="1:17" x14ac:dyDescent="0.3">
      <c r="A50">
        <v>20150317</v>
      </c>
      <c r="B50" t="s">
        <v>490</v>
      </c>
      <c r="C50" t="s">
        <v>453</v>
      </c>
      <c r="D50" t="s">
        <v>454</v>
      </c>
      <c r="E50" s="22">
        <v>179.90700000000001</v>
      </c>
      <c r="F50" s="22">
        <v>-77.347999999999999</v>
      </c>
      <c r="G50" s="22">
        <v>179.91800000000001</v>
      </c>
      <c r="H50" s="22">
        <v>-71.847999999999999</v>
      </c>
      <c r="I50" s="22">
        <v>183.184</v>
      </c>
      <c r="J50" s="22">
        <v>-72.930999999999997</v>
      </c>
      <c r="K50" s="19"/>
      <c r="L50" s="19">
        <f t="shared" si="3"/>
        <v>5.5000109999889997</v>
      </c>
      <c r="M50" s="19">
        <f t="shared" si="4"/>
        <v>5.4998743622013704</v>
      </c>
      <c r="N50" s="20">
        <f t="shared" si="5"/>
        <v>-1.3663778762929013E-4</v>
      </c>
    </row>
    <row r="51" spans="1:17" x14ac:dyDescent="0.3">
      <c r="A51">
        <v>20150317</v>
      </c>
      <c r="B51" t="s">
        <v>490</v>
      </c>
      <c r="C51" t="s">
        <v>453</v>
      </c>
      <c r="D51" t="s">
        <v>454</v>
      </c>
      <c r="E51" s="22">
        <v>179.90700000000001</v>
      </c>
      <c r="F51" s="22">
        <v>-77.347999999999999</v>
      </c>
      <c r="G51" s="22">
        <v>183.184</v>
      </c>
      <c r="H51" s="22">
        <v>-72.932000000000002</v>
      </c>
      <c r="I51" s="22">
        <v>179.91800000000001</v>
      </c>
      <c r="J51" s="22">
        <v>-71.847999999999999</v>
      </c>
      <c r="K51" s="19"/>
      <c r="L51" s="19">
        <f t="shared" si="3"/>
        <v>5.4990712852262504</v>
      </c>
      <c r="M51" s="19">
        <f t="shared" si="4"/>
        <v>5.5000109999889997</v>
      </c>
      <c r="N51" s="20">
        <f t="shared" si="5"/>
        <v>9.3971476274923305E-4</v>
      </c>
      <c r="P51" s="19">
        <f>G51-I50</f>
        <v>0</v>
      </c>
      <c r="Q51" s="19">
        <f>H51-J50</f>
        <v>-1.0000000000047748E-3</v>
      </c>
    </row>
    <row r="52" spans="1:17" x14ac:dyDescent="0.3">
      <c r="A52">
        <v>20150317</v>
      </c>
      <c r="B52" t="s">
        <v>491</v>
      </c>
      <c r="C52" t="s">
        <v>453</v>
      </c>
      <c r="D52" t="s">
        <v>454</v>
      </c>
      <c r="E52" s="22">
        <v>179.90700000000001</v>
      </c>
      <c r="F52" s="22">
        <v>-77.347999999999999</v>
      </c>
      <c r="G52" s="22">
        <v>179.91800000000001</v>
      </c>
      <c r="H52" s="22">
        <v>-71.847999999999999</v>
      </c>
      <c r="I52" s="22">
        <v>185.23699999999999</v>
      </c>
      <c r="J52" s="22">
        <v>-78.706000000000003</v>
      </c>
      <c r="K52" s="19"/>
      <c r="L52" s="19">
        <f t="shared" si="3"/>
        <v>5.5000109999889997</v>
      </c>
      <c r="M52" s="19">
        <f t="shared" si="4"/>
        <v>5.5002785384014725</v>
      </c>
      <c r="N52" s="20">
        <f t="shared" si="5"/>
        <v>2.6753841247284527E-4</v>
      </c>
      <c r="P52" s="19">
        <f>G52-I51</f>
        <v>0</v>
      </c>
      <c r="Q52" s="19">
        <f>H52-J51</f>
        <v>0</v>
      </c>
    </row>
    <row r="53" spans="1:17" x14ac:dyDescent="0.3">
      <c r="A53">
        <v>20150317</v>
      </c>
      <c r="B53" t="s">
        <v>492</v>
      </c>
      <c r="C53" t="s">
        <v>453</v>
      </c>
      <c r="D53" t="s">
        <v>454</v>
      </c>
      <c r="E53" s="22">
        <v>62.707999999999998</v>
      </c>
      <c r="F53" s="22">
        <v>-93.007999999999996</v>
      </c>
      <c r="G53" s="22">
        <v>62.72</v>
      </c>
      <c r="H53" s="22">
        <v>-87.507999999999996</v>
      </c>
      <c r="I53" s="22">
        <v>65.986000000000004</v>
      </c>
      <c r="J53" s="22">
        <v>-88.591999999999999</v>
      </c>
      <c r="K53" s="19"/>
      <c r="L53" s="19">
        <f t="shared" si="3"/>
        <v>5.5000130908935114</v>
      </c>
      <c r="M53" s="19">
        <f t="shared" si="4"/>
        <v>5.499667262662352</v>
      </c>
      <c r="N53" s="20">
        <f t="shared" si="5"/>
        <v>-3.4582823115947292E-4</v>
      </c>
    </row>
    <row r="54" spans="1:17" x14ac:dyDescent="0.3">
      <c r="A54">
        <v>20150317</v>
      </c>
      <c r="B54" t="s">
        <v>492</v>
      </c>
      <c r="C54" t="s">
        <v>453</v>
      </c>
      <c r="D54" t="s">
        <v>454</v>
      </c>
      <c r="E54" s="22">
        <v>62.707999999999998</v>
      </c>
      <c r="F54" s="22">
        <v>-93.007999999999996</v>
      </c>
      <c r="G54" s="22">
        <v>65.986000000000004</v>
      </c>
      <c r="H54" s="22">
        <v>-88.591999999999999</v>
      </c>
      <c r="I54" s="22">
        <v>62.72</v>
      </c>
      <c r="J54" s="22">
        <v>-87.507999999999996</v>
      </c>
      <c r="K54" s="19"/>
      <c r="L54" s="19">
        <f t="shared" si="3"/>
        <v>5.499667262662352</v>
      </c>
      <c r="M54" s="19">
        <f t="shared" si="4"/>
        <v>5.5000130908935114</v>
      </c>
      <c r="N54" s="20">
        <f t="shared" si="5"/>
        <v>3.4582823115947292E-4</v>
      </c>
      <c r="P54" s="19">
        <f>G54-I53</f>
        <v>0</v>
      </c>
      <c r="Q54" s="19">
        <f>H54-J53</f>
        <v>0</v>
      </c>
    </row>
    <row r="55" spans="1:17" x14ac:dyDescent="0.3">
      <c r="A55">
        <v>20150317</v>
      </c>
      <c r="B55" t="s">
        <v>493</v>
      </c>
      <c r="C55" t="s">
        <v>453</v>
      </c>
      <c r="D55" t="s">
        <v>454</v>
      </c>
      <c r="E55" s="22">
        <v>62.707999999999998</v>
      </c>
      <c r="F55" s="22">
        <v>-93.007999999999996</v>
      </c>
      <c r="G55" s="22">
        <v>62.72</v>
      </c>
      <c r="H55" s="22">
        <v>-87.507999999999996</v>
      </c>
      <c r="I55" s="22">
        <v>68.037999999999997</v>
      </c>
      <c r="J55" s="22">
        <v>-94.367000000000004</v>
      </c>
      <c r="K55" s="19"/>
      <c r="L55" s="19">
        <f t="shared" si="3"/>
        <v>5.5000130908935114</v>
      </c>
      <c r="M55" s="19">
        <f t="shared" si="4"/>
        <v>5.5005255203480337</v>
      </c>
      <c r="N55" s="20">
        <f t="shared" si="5"/>
        <v>5.124294545222341E-4</v>
      </c>
      <c r="P55" s="19">
        <f>G55-I54</f>
        <v>0</v>
      </c>
      <c r="Q55" s="19">
        <f>H55-J54</f>
        <v>0</v>
      </c>
    </row>
    <row r="56" spans="1:17" x14ac:dyDescent="0.3">
      <c r="A56">
        <v>20150317</v>
      </c>
      <c r="B56" t="s">
        <v>494</v>
      </c>
      <c r="C56" t="s">
        <v>453</v>
      </c>
      <c r="D56" t="s">
        <v>454</v>
      </c>
      <c r="E56" s="22">
        <v>79.48</v>
      </c>
      <c r="F56" s="22">
        <v>-92.971999999999994</v>
      </c>
      <c r="G56" s="22">
        <v>79.492000000000004</v>
      </c>
      <c r="H56" s="22">
        <v>-87.471999999999994</v>
      </c>
      <c r="I56" s="22">
        <v>82.757999999999996</v>
      </c>
      <c r="J56" s="22">
        <v>-88.555999999999997</v>
      </c>
      <c r="K56" s="19"/>
      <c r="L56" s="19">
        <f t="shared" si="3"/>
        <v>5.5000130908935114</v>
      </c>
      <c r="M56" s="19">
        <f t="shared" si="4"/>
        <v>5.499667262662344</v>
      </c>
      <c r="N56" s="20">
        <f t="shared" si="5"/>
        <v>-3.4582823116746653E-4</v>
      </c>
    </row>
    <row r="57" spans="1:17" x14ac:dyDescent="0.3">
      <c r="A57">
        <v>20150317</v>
      </c>
      <c r="B57" t="s">
        <v>495</v>
      </c>
      <c r="C57" t="s">
        <v>453</v>
      </c>
      <c r="D57" t="s">
        <v>454</v>
      </c>
      <c r="E57" s="22">
        <v>79.48</v>
      </c>
      <c r="F57" s="22">
        <v>-92.971999999999994</v>
      </c>
      <c r="G57" s="22">
        <v>82.757999999999996</v>
      </c>
      <c r="H57" s="22">
        <v>-88.555999999999997</v>
      </c>
      <c r="I57" s="22">
        <v>79.492000000000004</v>
      </c>
      <c r="J57" s="22">
        <v>-87.471999999999994</v>
      </c>
      <c r="K57" s="19"/>
      <c r="L57" s="19">
        <f t="shared" si="3"/>
        <v>5.499667262662344</v>
      </c>
      <c r="M57" s="19">
        <f t="shared" si="4"/>
        <v>5.5000130908935114</v>
      </c>
      <c r="N57" s="20">
        <f t="shared" si="5"/>
        <v>3.4582823116746653E-4</v>
      </c>
      <c r="P57" s="19">
        <f>G57-I56</f>
        <v>0</v>
      </c>
      <c r="Q57" s="19">
        <f>H57-J56</f>
        <v>0</v>
      </c>
    </row>
    <row r="58" spans="1:17" x14ac:dyDescent="0.3">
      <c r="A58">
        <v>20150317</v>
      </c>
      <c r="B58" t="s">
        <v>496</v>
      </c>
      <c r="C58" t="s">
        <v>453</v>
      </c>
      <c r="D58" t="s">
        <v>454</v>
      </c>
      <c r="E58" s="22">
        <v>79.48</v>
      </c>
      <c r="F58" s="22">
        <v>-92.971999999999994</v>
      </c>
      <c r="G58" s="22">
        <v>79.492000000000004</v>
      </c>
      <c r="H58" s="22">
        <v>-87.471999999999994</v>
      </c>
      <c r="I58" s="22">
        <v>84.81</v>
      </c>
      <c r="J58" s="22">
        <v>-94.33</v>
      </c>
      <c r="K58" s="19"/>
      <c r="L58" s="19">
        <f t="shared" si="3"/>
        <v>5.5000130908935114</v>
      </c>
      <c r="M58" s="19">
        <f t="shared" si="4"/>
        <v>5.5002785384014867</v>
      </c>
      <c r="N58" s="20">
        <f t="shared" si="5"/>
        <v>2.654475079753027E-4</v>
      </c>
      <c r="P58" s="19">
        <f>G58-I57</f>
        <v>0</v>
      </c>
      <c r="Q58" s="19">
        <f>H58-J57</f>
        <v>0</v>
      </c>
    </row>
    <row r="59" spans="1:17" x14ac:dyDescent="0.3">
      <c r="A59">
        <v>20150317</v>
      </c>
      <c r="B59" t="s">
        <v>497</v>
      </c>
      <c r="C59" t="s">
        <v>453</v>
      </c>
      <c r="D59" t="s">
        <v>454</v>
      </c>
      <c r="E59" s="22">
        <v>96.251999999999995</v>
      </c>
      <c r="F59" s="22">
        <v>-92.918000000000006</v>
      </c>
      <c r="G59" s="22">
        <v>96.263999999999996</v>
      </c>
      <c r="H59" s="22">
        <v>-87.418000000000006</v>
      </c>
      <c r="I59" s="22">
        <v>99.53</v>
      </c>
      <c r="J59" s="22">
        <v>-88.501999999999995</v>
      </c>
      <c r="K59" s="19"/>
      <c r="L59" s="19">
        <f t="shared" si="3"/>
        <v>5.5000130908935114</v>
      </c>
      <c r="M59" s="19">
        <f t="shared" si="4"/>
        <v>5.4996672626623635</v>
      </c>
      <c r="N59" s="20">
        <f t="shared" si="5"/>
        <v>-3.458282311479266E-4</v>
      </c>
    </row>
    <row r="60" spans="1:17" x14ac:dyDescent="0.3">
      <c r="A60">
        <v>20150317</v>
      </c>
      <c r="B60" t="s">
        <v>497</v>
      </c>
      <c r="C60" t="s">
        <v>453</v>
      </c>
      <c r="D60" t="s">
        <v>454</v>
      </c>
      <c r="E60" s="22">
        <v>96.251999999999995</v>
      </c>
      <c r="F60" s="22">
        <v>-92.918000000000006</v>
      </c>
      <c r="G60" s="22">
        <v>99.53</v>
      </c>
      <c r="H60" s="22">
        <v>-88.501999999999995</v>
      </c>
      <c r="I60" s="22">
        <v>96.263999999999996</v>
      </c>
      <c r="J60" s="22">
        <v>-87.418000000000006</v>
      </c>
      <c r="K60" s="19"/>
      <c r="L60" s="19">
        <f t="shared" si="3"/>
        <v>5.4996672626623635</v>
      </c>
      <c r="M60" s="19">
        <f t="shared" si="4"/>
        <v>5.5000130908935114</v>
      </c>
      <c r="N60" s="20">
        <f t="shared" si="5"/>
        <v>3.458282311479266E-4</v>
      </c>
      <c r="P60" s="19">
        <f>G60-I59</f>
        <v>0</v>
      </c>
      <c r="Q60" s="19">
        <f>H60-J59</f>
        <v>0</v>
      </c>
    </row>
    <row r="61" spans="1:17" x14ac:dyDescent="0.3">
      <c r="A61">
        <v>20150317</v>
      </c>
      <c r="B61" t="s">
        <v>498</v>
      </c>
      <c r="C61" t="s">
        <v>453</v>
      </c>
      <c r="D61" t="s">
        <v>454</v>
      </c>
      <c r="E61" s="22">
        <v>96.251999999999995</v>
      </c>
      <c r="F61" s="22">
        <v>-92.918000000000006</v>
      </c>
      <c r="G61" s="22">
        <v>96.263999999999996</v>
      </c>
      <c r="H61" s="22">
        <v>-87.418000000000006</v>
      </c>
      <c r="I61" s="22">
        <v>101.58199999999999</v>
      </c>
      <c r="J61" s="22">
        <v>-94.275999999999996</v>
      </c>
      <c r="K61" s="19"/>
      <c r="L61" s="19">
        <f t="shared" si="3"/>
        <v>5.5000130908935114</v>
      </c>
      <c r="M61" s="19">
        <f t="shared" si="4"/>
        <v>5.5002785384014832</v>
      </c>
      <c r="N61" s="20">
        <f t="shared" si="5"/>
        <v>2.6544750797174999E-4</v>
      </c>
      <c r="P61" s="19">
        <f>G61-I60</f>
        <v>0</v>
      </c>
      <c r="Q61" s="19">
        <f>H61-J60</f>
        <v>0</v>
      </c>
    </row>
    <row r="62" spans="1:17" x14ac:dyDescent="0.3">
      <c r="A62">
        <v>20150317</v>
      </c>
      <c r="B62" t="s">
        <v>499</v>
      </c>
      <c r="C62" t="s">
        <v>453</v>
      </c>
      <c r="D62" t="s">
        <v>454</v>
      </c>
      <c r="E62" s="22">
        <v>112.988</v>
      </c>
      <c r="F62" s="22">
        <v>-92.843999999999994</v>
      </c>
      <c r="G62" s="22">
        <v>113</v>
      </c>
      <c r="H62" s="22">
        <v>-87.343999999999994</v>
      </c>
      <c r="I62" s="22">
        <v>116.26600000000001</v>
      </c>
      <c r="J62" s="22">
        <v>-88.427999999999997</v>
      </c>
      <c r="K62" s="19"/>
      <c r="L62" s="19">
        <f t="shared" si="3"/>
        <v>5.5000130908935114</v>
      </c>
      <c r="M62" s="19">
        <f t="shared" si="4"/>
        <v>5.499667262662352</v>
      </c>
      <c r="N62" s="20">
        <f t="shared" si="5"/>
        <v>-3.4582823115947292E-4</v>
      </c>
    </row>
    <row r="63" spans="1:17" x14ac:dyDescent="0.3">
      <c r="A63">
        <v>20150317</v>
      </c>
      <c r="B63" t="s">
        <v>499</v>
      </c>
      <c r="C63" t="s">
        <v>453</v>
      </c>
      <c r="D63" t="s">
        <v>454</v>
      </c>
      <c r="E63" s="22">
        <v>112.988</v>
      </c>
      <c r="F63" s="22">
        <v>-92.843999999999994</v>
      </c>
      <c r="G63" s="22">
        <v>116.26600000000001</v>
      </c>
      <c r="H63" s="22">
        <v>-88.427999999999997</v>
      </c>
      <c r="I63" s="22">
        <v>113</v>
      </c>
      <c r="J63" s="22">
        <v>-87.343999999999994</v>
      </c>
      <c r="K63" s="19"/>
      <c r="L63" s="19">
        <f t="shared" si="3"/>
        <v>5.499667262662352</v>
      </c>
      <c r="M63" s="19">
        <f t="shared" si="4"/>
        <v>5.5000130908935114</v>
      </c>
      <c r="N63" s="20">
        <f t="shared" si="5"/>
        <v>3.4582823115947292E-4</v>
      </c>
      <c r="P63" s="19">
        <f>G63-I62</f>
        <v>0</v>
      </c>
      <c r="Q63" s="19">
        <f>H63-J62</f>
        <v>0</v>
      </c>
    </row>
    <row r="64" spans="1:17" x14ac:dyDescent="0.3">
      <c r="A64">
        <v>20150317</v>
      </c>
      <c r="B64" t="s">
        <v>500</v>
      </c>
      <c r="C64" t="s">
        <v>453</v>
      </c>
      <c r="D64" t="s">
        <v>454</v>
      </c>
      <c r="E64" s="22">
        <v>112.988</v>
      </c>
      <c r="F64" s="22">
        <v>-92.843999999999994</v>
      </c>
      <c r="G64" s="22">
        <v>113</v>
      </c>
      <c r="H64" s="22">
        <v>-87.343999999999994</v>
      </c>
      <c r="I64" s="22">
        <v>118.31699999999999</v>
      </c>
      <c r="J64" s="22">
        <v>-94.203000000000003</v>
      </c>
      <c r="K64" s="19"/>
      <c r="L64" s="19">
        <f t="shared" si="3"/>
        <v>5.5000130908935114</v>
      </c>
      <c r="M64" s="19">
        <f t="shared" si="4"/>
        <v>5.4995565275756517</v>
      </c>
      <c r="N64" s="20">
        <f t="shared" si="5"/>
        <v>-4.5656331785970394E-4</v>
      </c>
      <c r="P64" s="19">
        <f>G64-I63</f>
        <v>0</v>
      </c>
      <c r="Q64" s="19">
        <f>H64-J63</f>
        <v>0</v>
      </c>
    </row>
    <row r="65" spans="1:17" x14ac:dyDescent="0.3">
      <c r="A65">
        <v>20150317</v>
      </c>
      <c r="B65" t="s">
        <v>501</v>
      </c>
      <c r="C65" t="s">
        <v>453</v>
      </c>
      <c r="D65" t="s">
        <v>454</v>
      </c>
      <c r="E65" s="22">
        <v>129.74100000000001</v>
      </c>
      <c r="F65" s="22">
        <v>-92.79</v>
      </c>
      <c r="G65" s="22">
        <v>129.75200000000001</v>
      </c>
      <c r="H65" s="22">
        <v>-87.29</v>
      </c>
      <c r="I65" s="22">
        <v>133.018</v>
      </c>
      <c r="J65" s="22">
        <v>-88.373000000000005</v>
      </c>
      <c r="K65" s="19"/>
      <c r="L65" s="19">
        <f t="shared" si="3"/>
        <v>5.5000109999889997</v>
      </c>
      <c r="M65" s="19">
        <f t="shared" si="4"/>
        <v>5.4998743622013704</v>
      </c>
      <c r="N65" s="20">
        <f t="shared" si="5"/>
        <v>-1.3663778762929013E-4</v>
      </c>
    </row>
    <row r="66" spans="1:17" x14ac:dyDescent="0.3">
      <c r="A66">
        <v>20150317</v>
      </c>
      <c r="B66" t="s">
        <v>501</v>
      </c>
      <c r="C66" t="s">
        <v>453</v>
      </c>
      <c r="D66" t="s">
        <v>454</v>
      </c>
      <c r="E66" s="22">
        <v>129.74100000000001</v>
      </c>
      <c r="F66" s="22">
        <v>-92.79</v>
      </c>
      <c r="G66" s="22">
        <v>133.018</v>
      </c>
      <c r="H66" s="22">
        <v>-88.372</v>
      </c>
      <c r="I66" s="22">
        <v>129.75200000000001</v>
      </c>
      <c r="J66" s="22">
        <v>-87.29</v>
      </c>
      <c r="K66" s="19"/>
      <c r="L66" s="19">
        <f t="shared" ref="L66:L100" si="6">SQRT(POWER(E66-G66,2)+POWER(F66-H66,2))</f>
        <v>5.5006775037262425</v>
      </c>
      <c r="M66" s="19">
        <f t="shared" ref="M66:M100" si="7">SQRT(POWER(E66-I66,2)+POWER(F66-J66,2))</f>
        <v>5.5000109999889997</v>
      </c>
      <c r="N66" s="20">
        <f t="shared" ref="N66:N97" si="8">M66-L66</f>
        <v>-6.6650373724286283E-4</v>
      </c>
      <c r="P66" s="19">
        <f>G66-I65</f>
        <v>0</v>
      </c>
      <c r="Q66" s="19">
        <f>H66-J65</f>
        <v>1.0000000000047748E-3</v>
      </c>
    </row>
    <row r="67" spans="1:17" x14ac:dyDescent="0.3">
      <c r="A67">
        <v>20150317</v>
      </c>
      <c r="B67" t="s">
        <v>502</v>
      </c>
      <c r="C67" t="s">
        <v>453</v>
      </c>
      <c r="D67" t="s">
        <v>454</v>
      </c>
      <c r="E67" s="22">
        <v>129.74100000000001</v>
      </c>
      <c r="F67" s="22">
        <v>-92.79</v>
      </c>
      <c r="G67" s="22">
        <v>129.75200000000001</v>
      </c>
      <c r="H67" s="22">
        <v>-87.29</v>
      </c>
      <c r="I67" s="22">
        <v>135.071</v>
      </c>
      <c r="J67" s="22">
        <v>-94.147000000000006</v>
      </c>
      <c r="K67" s="19"/>
      <c r="L67" s="19">
        <f t="shared" si="6"/>
        <v>5.5000109999889997</v>
      </c>
      <c r="M67" s="19">
        <f t="shared" si="7"/>
        <v>5.5000317271812014</v>
      </c>
      <c r="N67" s="20">
        <f t="shared" si="8"/>
        <v>2.0727192201697164E-5</v>
      </c>
      <c r="P67" s="19">
        <f>G67-I66</f>
        <v>0</v>
      </c>
      <c r="Q67" s="19">
        <f>H67-J66</f>
        <v>0</v>
      </c>
    </row>
    <row r="68" spans="1:17" x14ac:dyDescent="0.3">
      <c r="A68">
        <v>20150317</v>
      </c>
      <c r="B68" t="s">
        <v>503</v>
      </c>
      <c r="C68" t="s">
        <v>453</v>
      </c>
      <c r="D68" t="s">
        <v>454</v>
      </c>
      <c r="E68" s="22">
        <v>146.495</v>
      </c>
      <c r="F68" s="22">
        <v>-92.715999999999994</v>
      </c>
      <c r="G68" s="22">
        <v>146.506</v>
      </c>
      <c r="H68" s="22">
        <v>-87.215999999999994</v>
      </c>
      <c r="I68" s="22">
        <v>149.77199999999999</v>
      </c>
      <c r="J68" s="22">
        <v>-88.299000000000007</v>
      </c>
      <c r="K68" s="19"/>
      <c r="L68" s="19">
        <f t="shared" si="6"/>
        <v>5.5000109999889997</v>
      </c>
      <c r="M68" s="19">
        <f t="shared" si="7"/>
        <v>5.4998743622013588</v>
      </c>
      <c r="N68" s="20">
        <f t="shared" si="8"/>
        <v>-1.3663778764083645E-4</v>
      </c>
    </row>
    <row r="69" spans="1:17" x14ac:dyDescent="0.3">
      <c r="A69">
        <v>20150317</v>
      </c>
      <c r="B69" t="s">
        <v>503</v>
      </c>
      <c r="C69" t="s">
        <v>453</v>
      </c>
      <c r="D69" t="s">
        <v>454</v>
      </c>
      <c r="E69" s="22">
        <v>146.495</v>
      </c>
      <c r="F69" s="22">
        <v>-92.715999999999994</v>
      </c>
      <c r="G69" s="22">
        <v>149.77199999999999</v>
      </c>
      <c r="H69" s="22">
        <v>-88.298000000000002</v>
      </c>
      <c r="I69" s="22">
        <v>146.506</v>
      </c>
      <c r="J69" s="22">
        <v>-87.215999999999994</v>
      </c>
      <c r="K69" s="19"/>
      <c r="L69" s="19">
        <f t="shared" si="6"/>
        <v>5.5006775037262319</v>
      </c>
      <c r="M69" s="19">
        <f t="shared" si="7"/>
        <v>5.5000109999889997</v>
      </c>
      <c r="N69" s="20">
        <f t="shared" si="8"/>
        <v>-6.6650373723220468E-4</v>
      </c>
      <c r="P69" s="19">
        <f>G69-I68</f>
        <v>0</v>
      </c>
      <c r="Q69" s="19">
        <f>H69-J68</f>
        <v>1.0000000000047748E-3</v>
      </c>
    </row>
    <row r="70" spans="1:17" x14ac:dyDescent="0.3">
      <c r="A70">
        <v>20150317</v>
      </c>
      <c r="B70" t="s">
        <v>504</v>
      </c>
      <c r="C70" t="s">
        <v>453</v>
      </c>
      <c r="D70" t="s">
        <v>454</v>
      </c>
      <c r="E70" s="22">
        <v>146.495</v>
      </c>
      <c r="F70" s="22">
        <v>-92.715999999999994</v>
      </c>
      <c r="G70" s="22">
        <v>146.506</v>
      </c>
      <c r="H70" s="22">
        <v>-87.215999999999994</v>
      </c>
      <c r="I70" s="22">
        <v>151.82599999999999</v>
      </c>
      <c r="J70" s="22">
        <v>-94.072999999999993</v>
      </c>
      <c r="K70" s="19"/>
      <c r="L70" s="19">
        <f t="shared" si="6"/>
        <v>5.5000109999889997</v>
      </c>
      <c r="M70" s="19">
        <f t="shared" si="7"/>
        <v>5.5010008180330132</v>
      </c>
      <c r="N70" s="20">
        <f t="shared" si="8"/>
        <v>9.8981804401354623E-4</v>
      </c>
      <c r="P70" s="19">
        <f>G70-I69</f>
        <v>0</v>
      </c>
      <c r="Q70" s="19">
        <f>H70-J69</f>
        <v>0</v>
      </c>
    </row>
    <row r="71" spans="1:17" x14ac:dyDescent="0.3">
      <c r="A71">
        <v>20150317</v>
      </c>
      <c r="B71" t="s">
        <v>505</v>
      </c>
      <c r="C71" t="s">
        <v>453</v>
      </c>
      <c r="D71" t="s">
        <v>454</v>
      </c>
      <c r="E71" s="22">
        <v>163.23099999999999</v>
      </c>
      <c r="F71" s="22">
        <v>-92.644000000000005</v>
      </c>
      <c r="G71" s="22">
        <v>163.24199999999999</v>
      </c>
      <c r="H71" s="22">
        <v>-87.144000000000005</v>
      </c>
      <c r="I71" s="22">
        <v>166.50800000000001</v>
      </c>
      <c r="J71" s="22">
        <v>-88.227000000000004</v>
      </c>
      <c r="K71" s="19"/>
      <c r="L71" s="19">
        <f t="shared" si="6"/>
        <v>5.5000109999889997</v>
      </c>
      <c r="M71" s="19">
        <f t="shared" si="7"/>
        <v>5.4998743622013873</v>
      </c>
      <c r="N71" s="20">
        <f t="shared" si="8"/>
        <v>-1.3663778761241474E-4</v>
      </c>
    </row>
    <row r="72" spans="1:17" x14ac:dyDescent="0.3">
      <c r="A72">
        <v>20150317</v>
      </c>
      <c r="B72" t="s">
        <v>505</v>
      </c>
      <c r="C72" t="s">
        <v>453</v>
      </c>
      <c r="D72" t="s">
        <v>454</v>
      </c>
      <c r="E72" s="22">
        <v>163.23099999999999</v>
      </c>
      <c r="F72" s="22">
        <v>-92.644000000000005</v>
      </c>
      <c r="G72" s="22">
        <v>166.50800000000001</v>
      </c>
      <c r="H72" s="22">
        <v>-88.227999999999994</v>
      </c>
      <c r="I72" s="22">
        <v>163.24199999999999</v>
      </c>
      <c r="J72" s="22">
        <v>-87.144000000000005</v>
      </c>
      <c r="K72" s="19"/>
      <c r="L72" s="19">
        <f t="shared" si="6"/>
        <v>5.4990712852262789</v>
      </c>
      <c r="M72" s="19">
        <f t="shared" si="7"/>
        <v>5.5000109999889997</v>
      </c>
      <c r="N72" s="20">
        <f t="shared" si="8"/>
        <v>9.3971476272081134E-4</v>
      </c>
      <c r="P72" s="19">
        <f>G72-I71</f>
        <v>0</v>
      </c>
      <c r="Q72" s="19">
        <f>H72-J71</f>
        <v>-9.9999999999056399E-4</v>
      </c>
    </row>
    <row r="73" spans="1:17" x14ac:dyDescent="0.3">
      <c r="A73">
        <v>20150317</v>
      </c>
      <c r="B73" t="s">
        <v>506</v>
      </c>
      <c r="C73" t="s">
        <v>453</v>
      </c>
      <c r="D73" t="s">
        <v>454</v>
      </c>
      <c r="E73" s="22">
        <v>163.23099999999999</v>
      </c>
      <c r="F73" s="22">
        <v>-92.644000000000005</v>
      </c>
      <c r="G73" s="22">
        <v>163.244</v>
      </c>
      <c r="H73" s="22">
        <v>-87.146000000000001</v>
      </c>
      <c r="I73" s="22">
        <v>168.56</v>
      </c>
      <c r="J73" s="22">
        <v>-94.001999999999995</v>
      </c>
      <c r="K73" s="19"/>
      <c r="L73" s="19">
        <f t="shared" si="6"/>
        <v>5.4980153692036957</v>
      </c>
      <c r="M73" s="19">
        <f t="shared" si="7"/>
        <v>5.4993095021102469</v>
      </c>
      <c r="N73" s="20">
        <f t="shared" si="8"/>
        <v>1.2941329065512264E-3</v>
      </c>
      <c r="P73" s="19">
        <f>G73-I72</f>
        <v>2.0000000000095497E-3</v>
      </c>
      <c r="Q73" s="19">
        <f>H73-J72</f>
        <v>-1.9999999999953388E-3</v>
      </c>
    </row>
    <row r="74" spans="1:17" x14ac:dyDescent="0.3">
      <c r="A74">
        <v>20150317</v>
      </c>
      <c r="B74" t="s">
        <v>507</v>
      </c>
      <c r="C74" t="s">
        <v>453</v>
      </c>
      <c r="D74" t="s">
        <v>454</v>
      </c>
      <c r="E74" s="22">
        <v>179.96600000000001</v>
      </c>
      <c r="F74" s="22">
        <v>-92.57</v>
      </c>
      <c r="G74" s="22">
        <v>179.97800000000001</v>
      </c>
      <c r="H74" s="22">
        <v>-87.07</v>
      </c>
      <c r="I74" s="22">
        <v>183.244</v>
      </c>
      <c r="J74" s="22">
        <v>-88.153999999999996</v>
      </c>
      <c r="K74" s="19"/>
      <c r="L74" s="19">
        <f t="shared" si="6"/>
        <v>5.5000130908935114</v>
      </c>
      <c r="M74" s="19">
        <f t="shared" si="7"/>
        <v>5.499667262662344</v>
      </c>
      <c r="N74" s="20">
        <f t="shared" si="8"/>
        <v>-3.4582823116746653E-4</v>
      </c>
    </row>
    <row r="75" spans="1:17" x14ac:dyDescent="0.3">
      <c r="A75">
        <v>20150317</v>
      </c>
      <c r="B75" t="s">
        <v>508</v>
      </c>
      <c r="C75" t="s">
        <v>453</v>
      </c>
      <c r="D75" t="s">
        <v>454</v>
      </c>
      <c r="E75" s="22">
        <v>179.96600000000001</v>
      </c>
      <c r="F75" s="22">
        <v>-92.57</v>
      </c>
      <c r="G75" s="22">
        <v>183.244</v>
      </c>
      <c r="H75" s="22">
        <v>-88.152000000000001</v>
      </c>
      <c r="I75" s="22">
        <v>179.97800000000001</v>
      </c>
      <c r="J75" s="22">
        <v>-87.07</v>
      </c>
      <c r="K75" s="19"/>
      <c r="L75" s="19">
        <f t="shared" si="6"/>
        <v>5.5012733071535243</v>
      </c>
      <c r="M75" s="19">
        <f t="shared" si="7"/>
        <v>5.5000130908935114</v>
      </c>
      <c r="N75" s="20">
        <f t="shared" si="8"/>
        <v>-1.2602162600128253E-3</v>
      </c>
      <c r="P75" s="19">
        <f>G75-I74</f>
        <v>0</v>
      </c>
      <c r="Q75" s="19">
        <f>H75-J74</f>
        <v>1.9999999999953388E-3</v>
      </c>
    </row>
    <row r="76" spans="1:17" x14ac:dyDescent="0.3">
      <c r="A76">
        <v>20150317</v>
      </c>
      <c r="B76" t="s">
        <v>509</v>
      </c>
      <c r="C76" t="s">
        <v>453</v>
      </c>
      <c r="D76" t="s">
        <v>454</v>
      </c>
      <c r="E76" s="22">
        <v>179.96600000000001</v>
      </c>
      <c r="F76" s="22">
        <v>-92.57</v>
      </c>
      <c r="G76" s="22">
        <v>179.97800000000001</v>
      </c>
      <c r="H76" s="22">
        <v>-87.072000000000003</v>
      </c>
      <c r="I76" s="22">
        <v>185.29599999999999</v>
      </c>
      <c r="J76" s="22">
        <v>-93.927999999999997</v>
      </c>
      <c r="K76" s="19"/>
      <c r="L76" s="19">
        <f t="shared" si="6"/>
        <v>5.4980130956555477</v>
      </c>
      <c r="M76" s="19">
        <f t="shared" si="7"/>
        <v>5.5002785384014725</v>
      </c>
      <c r="N76" s="20">
        <f t="shared" si="8"/>
        <v>2.2654427459247728E-3</v>
      </c>
      <c r="P76" s="19">
        <f>G76-I75</f>
        <v>0</v>
      </c>
      <c r="Q76" s="19">
        <f>H76-J75</f>
        <v>-2.0000000000095497E-3</v>
      </c>
    </row>
    <row r="77" spans="1:17" x14ac:dyDescent="0.3">
      <c r="A77">
        <v>20150317</v>
      </c>
      <c r="B77" t="s">
        <v>510</v>
      </c>
      <c r="C77" t="s">
        <v>453</v>
      </c>
      <c r="D77" t="s">
        <v>454</v>
      </c>
      <c r="E77" s="22">
        <v>62.747999999999998</v>
      </c>
      <c r="F77" s="22">
        <v>-108.232</v>
      </c>
      <c r="G77" s="22">
        <v>62.76</v>
      </c>
      <c r="H77" s="22">
        <v>-102.732</v>
      </c>
      <c r="I77" s="22">
        <v>66.025999999999996</v>
      </c>
      <c r="J77" s="22">
        <v>-103.816</v>
      </c>
      <c r="K77" s="19"/>
      <c r="L77" s="19">
        <f t="shared" si="6"/>
        <v>5.5000130908935114</v>
      </c>
      <c r="M77" s="19">
        <f t="shared" si="7"/>
        <v>5.4996672626623484</v>
      </c>
      <c r="N77" s="20">
        <f t="shared" si="8"/>
        <v>-3.4582823116302563E-4</v>
      </c>
    </row>
    <row r="78" spans="1:17" x14ac:dyDescent="0.3">
      <c r="A78">
        <v>20150317</v>
      </c>
      <c r="B78" t="s">
        <v>510</v>
      </c>
      <c r="C78" t="s">
        <v>453</v>
      </c>
      <c r="D78" t="s">
        <v>454</v>
      </c>
      <c r="E78" s="22">
        <v>62.747999999999998</v>
      </c>
      <c r="F78" s="22">
        <v>-108.232</v>
      </c>
      <c r="G78" s="22">
        <v>66.025999999999996</v>
      </c>
      <c r="H78" s="22">
        <v>-103.816</v>
      </c>
      <c r="I78" s="22">
        <v>62.76</v>
      </c>
      <c r="J78" s="22">
        <v>-102.732</v>
      </c>
      <c r="K78" s="19"/>
      <c r="L78" s="19">
        <f t="shared" si="6"/>
        <v>5.4996672626623484</v>
      </c>
      <c r="M78" s="19">
        <f t="shared" si="7"/>
        <v>5.5000130908935114</v>
      </c>
      <c r="N78" s="20">
        <f t="shared" si="8"/>
        <v>3.4582823116302563E-4</v>
      </c>
      <c r="P78" s="19">
        <f>G78-I77</f>
        <v>0</v>
      </c>
      <c r="Q78" s="19">
        <f>H78-J77</f>
        <v>0</v>
      </c>
    </row>
    <row r="79" spans="1:17" x14ac:dyDescent="0.3">
      <c r="A79">
        <v>20150317</v>
      </c>
      <c r="B79" t="s">
        <v>511</v>
      </c>
      <c r="C79" t="s">
        <v>453</v>
      </c>
      <c r="D79" t="s">
        <v>454</v>
      </c>
      <c r="E79" s="22">
        <v>62.747999999999998</v>
      </c>
      <c r="F79" s="22">
        <v>-108.232</v>
      </c>
      <c r="G79" s="22">
        <v>62.76</v>
      </c>
      <c r="H79" s="22">
        <v>-102.732</v>
      </c>
      <c r="I79" s="22">
        <v>68.076999999999998</v>
      </c>
      <c r="J79" s="22">
        <v>-109.59099999999999</v>
      </c>
      <c r="K79" s="19"/>
      <c r="L79" s="19">
        <f t="shared" si="6"/>
        <v>5.5000130908935114</v>
      </c>
      <c r="M79" s="19">
        <f t="shared" si="7"/>
        <v>5.4995565275756544</v>
      </c>
      <c r="N79" s="20">
        <f t="shared" si="8"/>
        <v>-4.5656331785703941E-4</v>
      </c>
      <c r="P79" s="19">
        <f>G79-I78</f>
        <v>0</v>
      </c>
      <c r="Q79" s="19">
        <f>H79-J78</f>
        <v>0</v>
      </c>
    </row>
    <row r="80" spans="1:17" x14ac:dyDescent="0.3">
      <c r="A80">
        <v>20150317</v>
      </c>
      <c r="B80" t="s">
        <v>512</v>
      </c>
      <c r="C80" t="s">
        <v>453</v>
      </c>
      <c r="D80" t="s">
        <v>454</v>
      </c>
      <c r="E80" s="22">
        <v>79.539000000000001</v>
      </c>
      <c r="F80" s="22">
        <v>-108.196</v>
      </c>
      <c r="G80" s="22">
        <v>79.55</v>
      </c>
      <c r="H80" s="22">
        <v>-102.696</v>
      </c>
      <c r="I80" s="22">
        <v>82.816000000000003</v>
      </c>
      <c r="J80" s="22">
        <v>-103.779</v>
      </c>
      <c r="K80" s="19"/>
      <c r="L80" s="19">
        <f t="shared" si="6"/>
        <v>5.5000109999889997</v>
      </c>
      <c r="M80" s="19">
        <f t="shared" si="7"/>
        <v>5.4998743622013784</v>
      </c>
      <c r="N80" s="20">
        <f t="shared" si="8"/>
        <v>-1.3663778762129652E-4</v>
      </c>
    </row>
    <row r="81" spans="1:29" x14ac:dyDescent="0.3">
      <c r="A81">
        <v>20150317</v>
      </c>
      <c r="B81" t="s">
        <v>512</v>
      </c>
      <c r="C81" t="s">
        <v>453</v>
      </c>
      <c r="D81" t="s">
        <v>454</v>
      </c>
      <c r="E81" s="22">
        <v>79.539000000000001</v>
      </c>
      <c r="F81" s="22">
        <v>-108.196</v>
      </c>
      <c r="G81" s="22">
        <v>82.816000000000003</v>
      </c>
      <c r="H81" s="22">
        <v>-103.78</v>
      </c>
      <c r="I81" s="22">
        <v>79.55</v>
      </c>
      <c r="J81" s="22">
        <v>-102.696</v>
      </c>
      <c r="K81" s="19"/>
      <c r="L81" s="19">
        <f t="shared" si="6"/>
        <v>5.4990712852262593</v>
      </c>
      <c r="M81" s="19">
        <f t="shared" si="7"/>
        <v>5.5000109999889997</v>
      </c>
      <c r="N81" s="20">
        <f t="shared" si="8"/>
        <v>9.3971476274035126E-4</v>
      </c>
      <c r="P81" s="19">
        <f>G81-I80</f>
        <v>0</v>
      </c>
      <c r="Q81" s="19">
        <f>H81-J80</f>
        <v>-1.0000000000047748E-3</v>
      </c>
    </row>
    <row r="82" spans="1:29" x14ac:dyDescent="0.3">
      <c r="A82">
        <v>20150317</v>
      </c>
      <c r="B82" t="s">
        <v>513</v>
      </c>
      <c r="C82" t="s">
        <v>453</v>
      </c>
      <c r="D82" t="s">
        <v>454</v>
      </c>
      <c r="E82" s="22">
        <v>79.539000000000001</v>
      </c>
      <c r="F82" s="22">
        <v>-108.196</v>
      </c>
      <c r="G82" s="22">
        <v>79.55</v>
      </c>
      <c r="H82" s="22">
        <v>-102.696</v>
      </c>
      <c r="I82" s="22">
        <v>84.867999999999995</v>
      </c>
      <c r="J82" s="22">
        <v>-109.554</v>
      </c>
      <c r="K82" s="19"/>
      <c r="L82" s="19">
        <f t="shared" si="6"/>
        <v>5.5000109999889997</v>
      </c>
      <c r="M82" s="19">
        <f t="shared" si="7"/>
        <v>5.4993095021102372</v>
      </c>
      <c r="N82" s="20">
        <f t="shared" si="8"/>
        <v>-7.0149787876250258E-4</v>
      </c>
      <c r="P82" s="19">
        <f>G82-I81</f>
        <v>0</v>
      </c>
      <c r="Q82" s="19">
        <f>H82-J81</f>
        <v>0</v>
      </c>
    </row>
    <row r="83" spans="1:29" x14ac:dyDescent="0.3">
      <c r="A83">
        <v>20150317</v>
      </c>
      <c r="B83" t="s">
        <v>514</v>
      </c>
      <c r="C83" t="s">
        <v>453</v>
      </c>
      <c r="D83" t="s">
        <v>454</v>
      </c>
      <c r="E83" s="22">
        <v>96.293000000000006</v>
      </c>
      <c r="F83" s="22">
        <v>-108.14</v>
      </c>
      <c r="G83" s="22">
        <v>96.304000000000002</v>
      </c>
      <c r="H83" s="22">
        <v>-102.64</v>
      </c>
      <c r="I83" s="22">
        <v>99.57</v>
      </c>
      <c r="J83" s="22">
        <v>-103.723</v>
      </c>
      <c r="K83" s="19"/>
      <c r="L83" s="19">
        <f t="shared" si="6"/>
        <v>5.5000109999889997</v>
      </c>
      <c r="M83" s="19">
        <f t="shared" si="7"/>
        <v>5.4998743622013704</v>
      </c>
      <c r="N83" s="20">
        <f t="shared" si="8"/>
        <v>-1.3663778762929013E-4</v>
      </c>
    </row>
    <row r="84" spans="1:29" x14ac:dyDescent="0.3">
      <c r="A84">
        <v>20150317</v>
      </c>
      <c r="B84" t="s">
        <v>514</v>
      </c>
      <c r="C84" t="s">
        <v>453</v>
      </c>
      <c r="D84" t="s">
        <v>454</v>
      </c>
      <c r="E84" s="22">
        <v>96.293000000000006</v>
      </c>
      <c r="F84" s="22">
        <v>-108.14</v>
      </c>
      <c r="G84" s="22">
        <v>99.57</v>
      </c>
      <c r="H84" s="22">
        <v>-103.724</v>
      </c>
      <c r="I84" s="22">
        <v>96.304000000000002</v>
      </c>
      <c r="J84" s="22">
        <v>-102.64</v>
      </c>
      <c r="K84" s="19"/>
      <c r="L84" s="19">
        <f t="shared" si="6"/>
        <v>5.4990712852262504</v>
      </c>
      <c r="M84" s="19">
        <f t="shared" si="7"/>
        <v>5.5000109999889997</v>
      </c>
      <c r="N84" s="20">
        <f t="shared" si="8"/>
        <v>9.3971476274923305E-4</v>
      </c>
      <c r="P84" s="19">
        <f>G84-I83</f>
        <v>0</v>
      </c>
      <c r="Q84" s="19">
        <f>H84-J83</f>
        <v>-1.0000000000047748E-3</v>
      </c>
    </row>
    <row r="85" spans="1:29" x14ac:dyDescent="0.3">
      <c r="A85">
        <v>20150317</v>
      </c>
      <c r="B85" t="s">
        <v>515</v>
      </c>
      <c r="C85" t="s">
        <v>453</v>
      </c>
      <c r="D85" t="s">
        <v>454</v>
      </c>
      <c r="E85" s="22">
        <v>96.293000000000006</v>
      </c>
      <c r="F85" s="22">
        <v>-108.14</v>
      </c>
      <c r="G85" s="22">
        <v>96.304000000000002</v>
      </c>
      <c r="H85" s="22">
        <v>-102.64</v>
      </c>
      <c r="I85" s="22">
        <v>101.623</v>
      </c>
      <c r="J85" s="22">
        <v>-109.498</v>
      </c>
      <c r="K85" s="19"/>
      <c r="L85" s="19">
        <f t="shared" si="6"/>
        <v>5.5000109999889997</v>
      </c>
      <c r="M85" s="19">
        <f t="shared" si="7"/>
        <v>5.5002785384014867</v>
      </c>
      <c r="N85" s="20">
        <f t="shared" si="8"/>
        <v>2.6753841248705612E-4</v>
      </c>
      <c r="P85" s="19">
        <f>G85-I84</f>
        <v>0</v>
      </c>
      <c r="Q85" s="19">
        <f>H85-J84</f>
        <v>0</v>
      </c>
    </row>
    <row r="86" spans="1:29" x14ac:dyDescent="0.3">
      <c r="A86">
        <v>20150317</v>
      </c>
      <c r="B86" t="s">
        <v>516</v>
      </c>
      <c r="C86" t="s">
        <v>453</v>
      </c>
      <c r="D86" t="s">
        <v>454</v>
      </c>
      <c r="E86" s="22">
        <v>113.04600000000001</v>
      </c>
      <c r="F86" s="22">
        <v>-108.086</v>
      </c>
      <c r="G86" s="22">
        <v>113.05800000000001</v>
      </c>
      <c r="H86" s="22">
        <v>-102.586</v>
      </c>
      <c r="I86" s="22">
        <v>116.324</v>
      </c>
      <c r="J86" s="22">
        <v>-103.669</v>
      </c>
      <c r="K86" s="19"/>
      <c r="L86" s="19">
        <f t="shared" si="6"/>
        <v>5.5000130908935114</v>
      </c>
      <c r="M86" s="19">
        <f t="shared" si="7"/>
        <v>5.5004702526238569</v>
      </c>
      <c r="N86" s="20">
        <f t="shared" si="8"/>
        <v>4.5716173034549001E-4</v>
      </c>
    </row>
    <row r="87" spans="1:29" x14ac:dyDescent="0.3">
      <c r="A87">
        <v>20150317</v>
      </c>
      <c r="B87" t="s">
        <v>516</v>
      </c>
      <c r="C87" t="s">
        <v>453</v>
      </c>
      <c r="D87" t="s">
        <v>454</v>
      </c>
      <c r="E87" s="22">
        <v>113.04600000000001</v>
      </c>
      <c r="F87" s="22">
        <v>-108.086</v>
      </c>
      <c r="G87" s="22">
        <v>116.324</v>
      </c>
      <c r="H87" s="22">
        <v>-103.66800000000001</v>
      </c>
      <c r="I87" s="22">
        <v>113.05800000000001</v>
      </c>
      <c r="J87" s="22">
        <v>-102.586</v>
      </c>
      <c r="K87" s="19"/>
      <c r="L87" s="19">
        <f t="shared" si="6"/>
        <v>5.5012733071535243</v>
      </c>
      <c r="M87" s="19">
        <f t="shared" si="7"/>
        <v>5.5000130908935114</v>
      </c>
      <c r="N87" s="20">
        <f t="shared" si="8"/>
        <v>-1.2602162600128253E-3</v>
      </c>
      <c r="P87" s="19">
        <f>G87-I86</f>
        <v>0</v>
      </c>
      <c r="Q87" s="19">
        <f>H87-J86</f>
        <v>9.9999999999056399E-4</v>
      </c>
    </row>
    <row r="88" spans="1:29" x14ac:dyDescent="0.3">
      <c r="A88">
        <v>20150317</v>
      </c>
      <c r="B88" t="s">
        <v>517</v>
      </c>
      <c r="C88" t="s">
        <v>453</v>
      </c>
      <c r="D88" t="s">
        <v>454</v>
      </c>
      <c r="E88" s="22">
        <v>113.04600000000001</v>
      </c>
      <c r="F88" s="22">
        <v>-108.086</v>
      </c>
      <c r="G88" s="22">
        <v>113.06</v>
      </c>
      <c r="H88" s="22">
        <v>-102.58799999999999</v>
      </c>
      <c r="I88" s="22">
        <v>118.376</v>
      </c>
      <c r="J88" s="22">
        <v>-109.444</v>
      </c>
      <c r="K88" s="19"/>
      <c r="L88" s="19">
        <f t="shared" si="6"/>
        <v>5.4980178246346245</v>
      </c>
      <c r="M88" s="19">
        <f t="shared" si="7"/>
        <v>5.5002785384014867</v>
      </c>
      <c r="N88" s="20">
        <f t="shared" si="8"/>
        <v>2.2607137668622102E-3</v>
      </c>
      <c r="P88" s="19">
        <f>G88-I87</f>
        <v>1.9999999999953388E-3</v>
      </c>
      <c r="Q88" s="19">
        <f>H88-J87</f>
        <v>-1.9999999999953388E-3</v>
      </c>
    </row>
    <row r="89" spans="1:29" x14ac:dyDescent="0.3">
      <c r="A89">
        <v>20150317</v>
      </c>
      <c r="B89" t="s">
        <v>518</v>
      </c>
      <c r="C89" t="s">
        <v>453</v>
      </c>
      <c r="D89" t="s">
        <v>454</v>
      </c>
      <c r="E89" s="22">
        <v>129.80000000000001</v>
      </c>
      <c r="F89" s="22">
        <v>-108.012</v>
      </c>
      <c r="G89" s="22">
        <v>129.81200000000001</v>
      </c>
      <c r="H89" s="22">
        <v>-102.512</v>
      </c>
      <c r="I89" s="22">
        <v>133.078</v>
      </c>
      <c r="J89" s="22">
        <v>-103.595</v>
      </c>
      <c r="K89" s="19"/>
      <c r="L89" s="19">
        <f t="shared" si="6"/>
        <v>5.5000130908935114</v>
      </c>
      <c r="M89" s="19">
        <f t="shared" si="7"/>
        <v>5.5004702526238569</v>
      </c>
      <c r="N89" s="20">
        <f t="shared" si="8"/>
        <v>4.5716173034549001E-4</v>
      </c>
    </row>
    <row r="90" spans="1:29" x14ac:dyDescent="0.3">
      <c r="A90">
        <v>20150317</v>
      </c>
      <c r="B90" t="s">
        <v>518</v>
      </c>
      <c r="C90" t="s">
        <v>453</v>
      </c>
      <c r="D90" t="s">
        <v>454</v>
      </c>
      <c r="E90" s="22">
        <v>129.80000000000001</v>
      </c>
      <c r="F90" s="22">
        <v>-108.012</v>
      </c>
      <c r="G90" s="22">
        <v>133.078</v>
      </c>
      <c r="H90" s="22">
        <v>-103.59399999999999</v>
      </c>
      <c r="I90" s="22">
        <v>129.81200000000001</v>
      </c>
      <c r="J90" s="22">
        <v>-102.512</v>
      </c>
      <c r="K90" s="19"/>
      <c r="L90" s="19">
        <f t="shared" si="6"/>
        <v>5.5012733071535358</v>
      </c>
      <c r="M90" s="19">
        <f t="shared" si="7"/>
        <v>5.5000130908935114</v>
      </c>
      <c r="N90" s="20">
        <f t="shared" si="8"/>
        <v>-1.2602162600243716E-3</v>
      </c>
      <c r="P90" s="19">
        <f>G90-I89</f>
        <v>0</v>
      </c>
      <c r="Q90" s="19">
        <f>H90-J89</f>
        <v>1.0000000000047748E-3</v>
      </c>
    </row>
    <row r="91" spans="1:29" x14ac:dyDescent="0.3">
      <c r="A91">
        <v>20150317</v>
      </c>
      <c r="B91" t="s">
        <v>519</v>
      </c>
      <c r="C91" t="s">
        <v>453</v>
      </c>
      <c r="D91" t="s">
        <v>454</v>
      </c>
      <c r="E91" s="22">
        <v>129.80000000000001</v>
      </c>
      <c r="F91" s="22">
        <v>-108.012</v>
      </c>
      <c r="G91" s="22">
        <v>129.81399999999999</v>
      </c>
      <c r="H91" s="22">
        <v>-102.514</v>
      </c>
      <c r="I91" s="22">
        <v>135.13</v>
      </c>
      <c r="J91" s="22">
        <v>-109.37</v>
      </c>
      <c r="K91" s="19"/>
      <c r="L91" s="19">
        <f t="shared" si="6"/>
        <v>5.4980178246346245</v>
      </c>
      <c r="M91" s="19">
        <f t="shared" si="7"/>
        <v>5.5002785384014725</v>
      </c>
      <c r="N91" s="20">
        <f t="shared" si="8"/>
        <v>2.2607137668479993E-3</v>
      </c>
      <c r="P91" s="19">
        <f>G91-I90</f>
        <v>1.999999999981128E-3</v>
      </c>
      <c r="Q91" s="19">
        <f>H91-J90</f>
        <v>-1.9999999999953388E-3</v>
      </c>
    </row>
    <row r="92" spans="1:29" x14ac:dyDescent="0.3">
      <c r="A92">
        <v>20150317</v>
      </c>
      <c r="B92" t="s">
        <v>520</v>
      </c>
      <c r="C92" t="s">
        <v>453</v>
      </c>
      <c r="D92" t="s">
        <v>454</v>
      </c>
      <c r="E92" s="22">
        <v>146.554</v>
      </c>
      <c r="F92" s="22">
        <v>-107.94</v>
      </c>
      <c r="G92" s="22">
        <v>146.566</v>
      </c>
      <c r="H92" s="22">
        <v>-102.44</v>
      </c>
      <c r="I92" s="22">
        <v>149.83199999999999</v>
      </c>
      <c r="J92" s="22">
        <v>-103.524</v>
      </c>
      <c r="K92" s="19"/>
      <c r="L92" s="19">
        <f t="shared" si="6"/>
        <v>5.5000130908935114</v>
      </c>
      <c r="M92" s="19">
        <f t="shared" si="7"/>
        <v>5.499667262662344</v>
      </c>
      <c r="N92" s="20">
        <f t="shared" si="8"/>
        <v>-3.4582823116746653E-4</v>
      </c>
    </row>
    <row r="93" spans="1:29" x14ac:dyDescent="0.3">
      <c r="A93">
        <v>20150317</v>
      </c>
      <c r="B93" t="s">
        <v>521</v>
      </c>
      <c r="C93" t="s">
        <v>453</v>
      </c>
      <c r="D93" t="s">
        <v>454</v>
      </c>
      <c r="E93" s="22">
        <v>146.554</v>
      </c>
      <c r="F93" s="22">
        <v>-107.94</v>
      </c>
      <c r="G93" s="22">
        <v>149.83199999999999</v>
      </c>
      <c r="H93" s="22">
        <v>-103.524</v>
      </c>
      <c r="I93" s="22">
        <v>146.566</v>
      </c>
      <c r="J93" s="22">
        <v>-102.44</v>
      </c>
      <c r="K93" s="19"/>
      <c r="L93" s="19">
        <f t="shared" si="6"/>
        <v>5.499667262662344</v>
      </c>
      <c r="M93" s="19">
        <f t="shared" si="7"/>
        <v>5.5000130908935114</v>
      </c>
      <c r="N93" s="20">
        <f t="shared" si="8"/>
        <v>3.4582823116746653E-4</v>
      </c>
      <c r="P93" s="19">
        <f>G93-I92</f>
        <v>0</v>
      </c>
      <c r="Q93" s="19">
        <f>H93-J92</f>
        <v>0</v>
      </c>
    </row>
    <row r="94" spans="1:29" x14ac:dyDescent="0.3">
      <c r="A94">
        <v>20150317</v>
      </c>
      <c r="B94" t="s">
        <v>522</v>
      </c>
      <c r="C94" t="s">
        <v>453</v>
      </c>
      <c r="D94" t="s">
        <v>454</v>
      </c>
      <c r="E94" s="22">
        <v>146.554</v>
      </c>
      <c r="F94" s="22">
        <v>-107.94</v>
      </c>
      <c r="G94" s="22">
        <v>146.566</v>
      </c>
      <c r="H94" s="22">
        <v>-102.44</v>
      </c>
      <c r="I94" s="22">
        <v>151.88399999999999</v>
      </c>
      <c r="J94" s="22">
        <v>-109.298</v>
      </c>
      <c r="K94" s="19"/>
      <c r="L94" s="19">
        <f t="shared" si="6"/>
        <v>5.5000130908935114</v>
      </c>
      <c r="M94" s="19">
        <f t="shared" si="7"/>
        <v>5.5002785384014725</v>
      </c>
      <c r="N94" s="20">
        <f t="shared" si="8"/>
        <v>2.6544750796109184E-4</v>
      </c>
      <c r="P94" s="19">
        <f>G94-I93</f>
        <v>0</v>
      </c>
      <c r="Q94" s="19">
        <f>H94-J93</f>
        <v>0</v>
      </c>
      <c r="R94" t="s">
        <v>529</v>
      </c>
      <c r="S94" t="s">
        <v>527</v>
      </c>
      <c r="T94" t="s">
        <v>528</v>
      </c>
      <c r="U94" t="s">
        <v>531</v>
      </c>
      <c r="V94" t="s">
        <v>530</v>
      </c>
      <c r="Y94" t="s">
        <v>532</v>
      </c>
      <c r="Z94" t="s">
        <v>241</v>
      </c>
      <c r="AA94" t="s">
        <v>242</v>
      </c>
      <c r="AB94" t="s">
        <v>533</v>
      </c>
      <c r="AC94" t="s">
        <v>534</v>
      </c>
    </row>
    <row r="95" spans="1:29" x14ac:dyDescent="0.3">
      <c r="A95">
        <v>20150317</v>
      </c>
      <c r="B95" t="s">
        <v>523</v>
      </c>
      <c r="C95" t="s">
        <v>453</v>
      </c>
      <c r="D95" t="s">
        <v>454</v>
      </c>
      <c r="E95" s="22">
        <v>163.28899999999999</v>
      </c>
      <c r="F95" s="22">
        <v>-107.866</v>
      </c>
      <c r="G95" s="22">
        <v>163.30000000000001</v>
      </c>
      <c r="H95" s="22">
        <v>-102.366</v>
      </c>
      <c r="I95" s="22">
        <v>166.566</v>
      </c>
      <c r="J95" s="22">
        <v>-103.449</v>
      </c>
      <c r="K95" s="19"/>
      <c r="L95" s="19">
        <f t="shared" si="6"/>
        <v>5.5000109999889997</v>
      </c>
      <c r="M95" s="19">
        <f t="shared" si="7"/>
        <v>5.4998743622013873</v>
      </c>
      <c r="N95" s="20">
        <f t="shared" si="8"/>
        <v>-1.3663778761241474E-4</v>
      </c>
      <c r="R95">
        <v>3.5</v>
      </c>
      <c r="S95" s="19">
        <v>5.5</v>
      </c>
      <c r="T95">
        <f>R95/S95</f>
        <v>0.63636363636363635</v>
      </c>
      <c r="U95" s="19">
        <f>S95</f>
        <v>5.5</v>
      </c>
      <c r="V95">
        <f>ATAN2(W95,X95)</f>
        <v>-1.5727963241282406</v>
      </c>
      <c r="W95" s="22">
        <f>E95-G95</f>
        <v>-1.1000000000024102E-2</v>
      </c>
      <c r="X95" s="22">
        <f>F95-H95</f>
        <v>-5.5</v>
      </c>
      <c r="Y95">
        <f>V95+T95</f>
        <v>-0.9364326877646042</v>
      </c>
      <c r="Z95">
        <f>S95*COS(Y95)+G95</f>
        <v>166.55965792943869</v>
      </c>
      <c r="AA95">
        <f>T95*SIN(Z95)+H95</f>
        <v>-102.40113948364994</v>
      </c>
      <c r="AB95" s="22">
        <f>Z95-I95</f>
        <v>-6.3420705613168593E-3</v>
      </c>
      <c r="AC95" s="22">
        <f>AA95-J95</f>
        <v>1.0478605163500561</v>
      </c>
    </row>
    <row r="96" spans="1:29" x14ac:dyDescent="0.3">
      <c r="A96">
        <v>20150317</v>
      </c>
      <c r="B96" t="s">
        <v>523</v>
      </c>
      <c r="C96" t="s">
        <v>453</v>
      </c>
      <c r="D96" t="s">
        <v>454</v>
      </c>
      <c r="E96" s="22">
        <v>163.28899999999999</v>
      </c>
      <c r="F96" s="22">
        <v>-107.866</v>
      </c>
      <c r="G96" s="22">
        <v>166.566</v>
      </c>
      <c r="H96" s="22">
        <v>-103.44799999999999</v>
      </c>
      <c r="I96" s="22">
        <v>163.30000000000001</v>
      </c>
      <c r="J96" s="22">
        <v>-102.366</v>
      </c>
      <c r="K96" s="19"/>
      <c r="L96" s="19">
        <f t="shared" si="6"/>
        <v>5.5006775037262594</v>
      </c>
      <c r="M96" s="19">
        <f t="shared" si="7"/>
        <v>5.5000109999889997</v>
      </c>
      <c r="N96" s="20">
        <f t="shared" si="8"/>
        <v>-6.6650373725973822E-4</v>
      </c>
      <c r="P96" s="19">
        <f>G96-I95</f>
        <v>0</v>
      </c>
      <c r="Q96" s="19">
        <f>H96-J95</f>
        <v>1.0000000000047748E-3</v>
      </c>
    </row>
    <row r="97" spans="1:29" x14ac:dyDescent="0.3">
      <c r="A97">
        <v>20150317</v>
      </c>
      <c r="B97" t="s">
        <v>524</v>
      </c>
      <c r="C97" t="s">
        <v>453</v>
      </c>
      <c r="D97" t="s">
        <v>454</v>
      </c>
      <c r="E97" s="22">
        <v>163.28899999999999</v>
      </c>
      <c r="F97" s="22">
        <v>-107.866</v>
      </c>
      <c r="G97" s="22">
        <v>163.30000000000001</v>
      </c>
      <c r="H97" s="22">
        <v>-102.366</v>
      </c>
      <c r="I97" s="22">
        <v>168.62</v>
      </c>
      <c r="J97" s="22">
        <v>-109.223</v>
      </c>
      <c r="K97" s="19"/>
      <c r="L97" s="19">
        <f t="shared" si="6"/>
        <v>5.5000109999889997</v>
      </c>
      <c r="M97" s="19">
        <f t="shared" si="7"/>
        <v>5.5010008180330408</v>
      </c>
      <c r="N97" s="20">
        <f t="shared" si="8"/>
        <v>9.8981804404107976E-4</v>
      </c>
      <c r="P97" s="19">
        <f>G97-I96</f>
        <v>0</v>
      </c>
      <c r="Q97" s="19">
        <f>H97-J96</f>
        <v>0</v>
      </c>
      <c r="R97">
        <v>10</v>
      </c>
      <c r="S97" s="19">
        <v>5.5</v>
      </c>
      <c r="T97">
        <f>R97/S97</f>
        <v>1.8181818181818181</v>
      </c>
      <c r="U97" s="19">
        <f>S97</f>
        <v>5.5</v>
      </c>
      <c r="V97">
        <f>ATAN2(W97,X97)</f>
        <v>-1.5727963241282406</v>
      </c>
      <c r="W97" s="22">
        <f>E97-G97</f>
        <v>-1.1000000000024102E-2</v>
      </c>
      <c r="X97" s="22">
        <f>F97-H97</f>
        <v>-5.5</v>
      </c>
      <c r="Y97">
        <f>V97+T97</f>
        <v>0.24538549405357757</v>
      </c>
      <c r="Z97">
        <f>S97*COS(Y97)+G97</f>
        <v>168.63524061878576</v>
      </c>
      <c r="AA97">
        <f>T97*SIN(Z97)+H97</f>
        <v>-103.90643133672401</v>
      </c>
      <c r="AB97" s="22">
        <f>Z97-I97</f>
        <v>1.5240618785753668E-2</v>
      </c>
      <c r="AC97" s="22">
        <f>AA97-J97</f>
        <v>5.3165686632759872</v>
      </c>
    </row>
    <row r="98" spans="1:29" x14ac:dyDescent="0.3">
      <c r="A98">
        <v>20150317</v>
      </c>
      <c r="B98" t="s">
        <v>525</v>
      </c>
      <c r="C98" t="s">
        <v>453</v>
      </c>
      <c r="D98" t="s">
        <v>454</v>
      </c>
      <c r="E98" s="22">
        <v>180.04300000000001</v>
      </c>
      <c r="F98" s="22">
        <v>-107.794</v>
      </c>
      <c r="G98" s="22">
        <v>180.054</v>
      </c>
      <c r="H98" s="22">
        <v>-102.294</v>
      </c>
      <c r="I98" s="22">
        <v>183.32</v>
      </c>
      <c r="J98" s="22">
        <v>-103.377</v>
      </c>
      <c r="K98" s="19"/>
      <c r="L98" s="19">
        <f t="shared" si="6"/>
        <v>5.5000109999889997</v>
      </c>
      <c r="M98" s="19">
        <f t="shared" si="7"/>
        <v>5.4998743622013704</v>
      </c>
      <c r="N98" s="20">
        <f t="shared" ref="N98:N100" si="9">M98-L98</f>
        <v>-1.3663778762929013E-4</v>
      </c>
      <c r="R98">
        <v>3.5</v>
      </c>
      <c r="S98" s="19">
        <v>5.5</v>
      </c>
      <c r="T98">
        <f>R98/S98</f>
        <v>0.63636363636363635</v>
      </c>
      <c r="U98" s="19">
        <f>S98</f>
        <v>5.5</v>
      </c>
      <c r="V98">
        <f>ATAN2(W98,X98)</f>
        <v>-1.5727963241282354</v>
      </c>
      <c r="W98" s="22">
        <f>E98-G98</f>
        <v>-1.099999999999568E-2</v>
      </c>
      <c r="X98" s="22">
        <f>F98-H98</f>
        <v>-5.5</v>
      </c>
      <c r="Y98">
        <f>V98+T98</f>
        <v>-0.93643268776459909</v>
      </c>
      <c r="Z98">
        <f>S98*COS(Y98)+G98</f>
        <v>183.3136579294387</v>
      </c>
      <c r="AA98">
        <f>T98*SIN(Z98)+H98</f>
        <v>-101.72649787582176</v>
      </c>
      <c r="AB98" s="22">
        <f>Z98-I98</f>
        <v>-6.3420705612884376E-3</v>
      </c>
      <c r="AC98" s="22">
        <f>AA98-J98</f>
        <v>1.6505021241782316</v>
      </c>
    </row>
    <row r="99" spans="1:29" x14ac:dyDescent="0.3">
      <c r="A99">
        <v>20150317</v>
      </c>
      <c r="B99" t="s">
        <v>525</v>
      </c>
      <c r="C99" t="s">
        <v>453</v>
      </c>
      <c r="D99" t="s">
        <v>454</v>
      </c>
      <c r="E99" s="22">
        <v>180.04300000000001</v>
      </c>
      <c r="F99" s="22">
        <v>-107.794</v>
      </c>
      <c r="G99" s="22">
        <v>183.334</v>
      </c>
      <c r="H99" s="22">
        <v>-103.386</v>
      </c>
      <c r="I99" s="22">
        <v>180.054</v>
      </c>
      <c r="J99" s="22">
        <v>-102.294</v>
      </c>
      <c r="K99" s="19"/>
      <c r="L99" s="19">
        <f t="shared" si="6"/>
        <v>5.5010130885137869</v>
      </c>
      <c r="M99" s="19">
        <f t="shared" si="7"/>
        <v>5.5000109999889997</v>
      </c>
      <c r="N99" s="20">
        <f t="shared" si="9"/>
        <v>-1.0020885247872258E-3</v>
      </c>
      <c r="P99" s="19">
        <f>G99-I98</f>
        <v>1.4000000000010004E-2</v>
      </c>
      <c r="Q99" s="19">
        <f>H99-J98</f>
        <v>-9.0000000000003411E-3</v>
      </c>
    </row>
    <row r="100" spans="1:29" x14ac:dyDescent="0.3">
      <c r="A100" s="3">
        <v>20150317</v>
      </c>
      <c r="B100" s="3" t="s">
        <v>526</v>
      </c>
      <c r="C100" s="3" t="s">
        <v>472</v>
      </c>
      <c r="D100" s="3" t="s">
        <v>454</v>
      </c>
      <c r="E100" s="23">
        <v>180.04300000000001</v>
      </c>
      <c r="F100" s="23">
        <v>-107.794</v>
      </c>
      <c r="G100" s="23">
        <v>180.042</v>
      </c>
      <c r="H100" s="23">
        <v>-102.286</v>
      </c>
      <c r="I100" s="23">
        <v>185.37299999999999</v>
      </c>
      <c r="J100" s="23">
        <v>-109.151</v>
      </c>
      <c r="K100" s="21"/>
      <c r="L100" s="21">
        <f t="shared" si="6"/>
        <v>5.5080000907770463</v>
      </c>
      <c r="M100" s="21">
        <f t="shared" si="7"/>
        <v>5.5000317271812014</v>
      </c>
      <c r="N100" s="20">
        <f t="shared" si="9"/>
        <v>-7.9683635958449628E-3</v>
      </c>
      <c r="P100" s="19">
        <f>G100-I99</f>
        <v>-1.2000000000000455E-2</v>
      </c>
      <c r="Q100" s="19">
        <f>H100-J99</f>
        <v>7.9999999999955662E-3</v>
      </c>
      <c r="R100">
        <v>0</v>
      </c>
      <c r="S100" s="19">
        <v>5.5</v>
      </c>
      <c r="T100">
        <f>R100/S100</f>
        <v>0</v>
      </c>
      <c r="U100" s="19">
        <f>S100</f>
        <v>5.5</v>
      </c>
      <c r="V100">
        <f>ATAN2(W100,X100)</f>
        <v>-1.5706147726937678</v>
      </c>
      <c r="W100" s="22">
        <f>E100-G100</f>
        <v>1.0000000000047748E-3</v>
      </c>
      <c r="X100" s="22">
        <f>F100-H100</f>
        <v>-5.5079999999999956</v>
      </c>
      <c r="Y100">
        <f>V100+T100</f>
        <v>-1.5706147726937678</v>
      </c>
      <c r="Z100">
        <f>S100*COS(Y100)+G100</f>
        <v>180.04299854755072</v>
      </c>
      <c r="AA100">
        <f>T100*SIN(Z100)+H100</f>
        <v>-102.286</v>
      </c>
      <c r="AB100" s="22">
        <f>Z100-I100</f>
        <v>-5.3300014524492667</v>
      </c>
      <c r="AC100" s="22">
        <f>AA100-J100</f>
        <v>6.8649999999999949</v>
      </c>
    </row>
  </sheetData>
  <sortState xmlns:xlrd2="http://schemas.microsoft.com/office/spreadsheetml/2017/richdata2" ref="A2:O100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zoomScale="85" zoomScaleNormal="85" workbookViewId="0">
      <selection activeCell="D25" sqref="D25"/>
    </sheetView>
  </sheetViews>
  <sheetFormatPr defaultRowHeight="14.4" x14ac:dyDescent="0.3"/>
  <cols>
    <col min="2" max="3" width="14.44140625" customWidth="1"/>
    <col min="4" max="4" width="25.5546875" customWidth="1"/>
    <col min="5" max="5" width="13.88671875" customWidth="1"/>
  </cols>
  <sheetData>
    <row r="1" spans="1:18" x14ac:dyDescent="0.3">
      <c r="A1" t="s">
        <v>14</v>
      </c>
      <c r="B1" t="s">
        <v>16</v>
      </c>
      <c r="C1" t="s">
        <v>57</v>
      </c>
      <c r="D1" t="s">
        <v>15</v>
      </c>
      <c r="E1" t="s">
        <v>38</v>
      </c>
      <c r="F1" t="s">
        <v>55</v>
      </c>
      <c r="G1" t="s">
        <v>41</v>
      </c>
      <c r="H1" t="s">
        <v>44</v>
      </c>
      <c r="I1" t="s">
        <v>113</v>
      </c>
      <c r="J1" t="s">
        <v>131</v>
      </c>
      <c r="K1" t="s">
        <v>60</v>
      </c>
      <c r="L1" t="s">
        <v>61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 t="s">
        <v>16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</row>
    <row r="3" spans="1:18" x14ac:dyDescent="0.3">
      <c r="B3" t="s">
        <v>17</v>
      </c>
      <c r="D3" t="s">
        <v>18</v>
      </c>
      <c r="E3" t="s">
        <v>36</v>
      </c>
      <c r="F3" t="s">
        <v>111</v>
      </c>
      <c r="G3" t="s">
        <v>112</v>
      </c>
      <c r="H3" s="4" t="s">
        <v>103</v>
      </c>
      <c r="I3" s="4" t="s">
        <v>114</v>
      </c>
      <c r="J3" s="4" t="s">
        <v>132</v>
      </c>
      <c r="K3" t="s">
        <v>40</v>
      </c>
      <c r="L3" t="s">
        <v>40</v>
      </c>
      <c r="M3" t="s">
        <v>115</v>
      </c>
      <c r="N3" t="s">
        <v>116</v>
      </c>
      <c r="O3" t="s">
        <v>117</v>
      </c>
      <c r="P3" t="s">
        <v>118</v>
      </c>
      <c r="Q3" t="s">
        <v>119</v>
      </c>
      <c r="R3" t="s">
        <v>120</v>
      </c>
    </row>
    <row r="4" spans="1:18" x14ac:dyDescent="0.3">
      <c r="B4" t="s">
        <v>17</v>
      </c>
      <c r="D4" t="s">
        <v>19</v>
      </c>
      <c r="E4" t="s">
        <v>36</v>
      </c>
      <c r="F4" t="s">
        <v>40</v>
      </c>
      <c r="G4" t="s">
        <v>40</v>
      </c>
      <c r="H4" t="s">
        <v>40</v>
      </c>
      <c r="I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</row>
    <row r="6" spans="1:18" x14ac:dyDescent="0.3">
      <c r="B6" t="s">
        <v>34</v>
      </c>
      <c r="D6" t="s">
        <v>32</v>
      </c>
      <c r="E6" t="s">
        <v>47</v>
      </c>
      <c r="F6" t="s">
        <v>40</v>
      </c>
      <c r="G6" t="s">
        <v>40</v>
      </c>
      <c r="H6" t="s">
        <v>40</v>
      </c>
      <c r="I6" t="s">
        <v>40</v>
      </c>
      <c r="K6" t="s">
        <v>48</v>
      </c>
      <c r="L6" t="s">
        <v>40</v>
      </c>
      <c r="M6" t="s">
        <v>45</v>
      </c>
      <c r="N6" t="s">
        <v>46</v>
      </c>
      <c r="O6" t="s">
        <v>40</v>
      </c>
      <c r="P6" t="s">
        <v>40</v>
      </c>
      <c r="Q6" t="s">
        <v>40</v>
      </c>
      <c r="R6" t="s">
        <v>40</v>
      </c>
    </row>
    <row r="8" spans="1:18" x14ac:dyDescent="0.3">
      <c r="B8" t="s">
        <v>20</v>
      </c>
      <c r="D8" t="s">
        <v>21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K8" t="s">
        <v>40</v>
      </c>
      <c r="L8" t="s">
        <v>40</v>
      </c>
      <c r="M8" t="s">
        <v>52</v>
      </c>
      <c r="N8" t="s">
        <v>53</v>
      </c>
      <c r="O8" t="s">
        <v>40</v>
      </c>
      <c r="P8" t="s">
        <v>40</v>
      </c>
      <c r="Q8" t="s">
        <v>40</v>
      </c>
      <c r="R8" t="s">
        <v>40</v>
      </c>
    </row>
    <row r="9" spans="1:18" x14ac:dyDescent="0.3">
      <c r="C9" t="s">
        <v>59</v>
      </c>
      <c r="D9" t="s">
        <v>22</v>
      </c>
      <c r="E9" t="s">
        <v>37</v>
      </c>
      <c r="F9" t="s">
        <v>54</v>
      </c>
      <c r="G9" t="s">
        <v>40</v>
      </c>
      <c r="H9" t="s">
        <v>20</v>
      </c>
      <c r="I9" t="s">
        <v>40</v>
      </c>
      <c r="K9" s="3" t="s">
        <v>102</v>
      </c>
      <c r="L9" t="s">
        <v>40</v>
      </c>
      <c r="M9" t="s">
        <v>52</v>
      </c>
      <c r="N9" t="s">
        <v>53</v>
      </c>
      <c r="O9" t="s">
        <v>40</v>
      </c>
      <c r="P9" t="s">
        <v>40</v>
      </c>
      <c r="Q9" t="s">
        <v>40</v>
      </c>
      <c r="R9" t="s">
        <v>40</v>
      </c>
    </row>
    <row r="10" spans="1:18" x14ac:dyDescent="0.3">
      <c r="C10" t="s">
        <v>59</v>
      </c>
      <c r="D10" t="s">
        <v>23</v>
      </c>
      <c r="E10" t="s">
        <v>37</v>
      </c>
      <c r="F10" t="s">
        <v>54</v>
      </c>
      <c r="G10" t="s">
        <v>40</v>
      </c>
      <c r="H10" t="s">
        <v>20</v>
      </c>
      <c r="I10" t="s">
        <v>40</v>
      </c>
      <c r="K10" s="3" t="s">
        <v>102</v>
      </c>
      <c r="L10" t="s">
        <v>40</v>
      </c>
      <c r="M10" t="s">
        <v>104</v>
      </c>
      <c r="N10" t="s">
        <v>105</v>
      </c>
      <c r="O10" t="s">
        <v>106</v>
      </c>
      <c r="P10" t="s">
        <v>107</v>
      </c>
    </row>
    <row r="11" spans="1:18" x14ac:dyDescent="0.3">
      <c r="C11" t="s">
        <v>59</v>
      </c>
      <c r="D11" t="s">
        <v>24</v>
      </c>
      <c r="E11" t="s">
        <v>37</v>
      </c>
      <c r="F11" t="s">
        <v>54</v>
      </c>
      <c r="G11" t="s">
        <v>40</v>
      </c>
      <c r="H11" t="s">
        <v>20</v>
      </c>
      <c r="I11" t="s">
        <v>40</v>
      </c>
      <c r="K11" s="3" t="s">
        <v>102</v>
      </c>
      <c r="L11" t="s">
        <v>40</v>
      </c>
      <c r="M11" t="s">
        <v>104</v>
      </c>
      <c r="N11" t="s">
        <v>105</v>
      </c>
      <c r="O11" t="s">
        <v>108</v>
      </c>
      <c r="P11" t="s">
        <v>109</v>
      </c>
    </row>
    <row r="12" spans="1:18" x14ac:dyDescent="0.3">
      <c r="C12" t="s">
        <v>0</v>
      </c>
      <c r="D12" t="s">
        <v>25</v>
      </c>
      <c r="E12" t="s">
        <v>37</v>
      </c>
      <c r="F12" t="s">
        <v>54</v>
      </c>
      <c r="G12" t="s">
        <v>56</v>
      </c>
      <c r="H12" t="s">
        <v>20</v>
      </c>
      <c r="I12" t="s">
        <v>40</v>
      </c>
      <c r="K12" t="s">
        <v>102</v>
      </c>
      <c r="L12" t="s">
        <v>40</v>
      </c>
      <c r="M12" t="s">
        <v>50</v>
      </c>
      <c r="N12" t="s">
        <v>51</v>
      </c>
      <c r="O12" t="s">
        <v>40</v>
      </c>
      <c r="P12" t="s">
        <v>40</v>
      </c>
      <c r="Q12" t="s">
        <v>40</v>
      </c>
      <c r="R12" t="s">
        <v>40</v>
      </c>
    </row>
    <row r="14" spans="1:18" x14ac:dyDescent="0.3">
      <c r="D14" t="s">
        <v>33</v>
      </c>
      <c r="E14" t="s">
        <v>49</v>
      </c>
      <c r="F14" t="s">
        <v>39</v>
      </c>
      <c r="G14" t="s">
        <v>40</v>
      </c>
      <c r="H14" t="s">
        <v>40</v>
      </c>
      <c r="I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</row>
    <row r="16" spans="1:18" x14ac:dyDescent="0.3">
      <c r="B16" t="s">
        <v>26</v>
      </c>
      <c r="D16" s="3" t="s">
        <v>27</v>
      </c>
      <c r="E16" s="3"/>
    </row>
    <row r="17" spans="2:18" x14ac:dyDescent="0.3">
      <c r="D17" t="s">
        <v>87</v>
      </c>
      <c r="E17" t="s">
        <v>88</v>
      </c>
      <c r="F17" t="s">
        <v>97</v>
      </c>
      <c r="G17" t="s">
        <v>100</v>
      </c>
      <c r="H17" t="s">
        <v>40</v>
      </c>
      <c r="I17" t="s">
        <v>40</v>
      </c>
      <c r="K17" t="s">
        <v>99</v>
      </c>
      <c r="L17" t="s">
        <v>98</v>
      </c>
      <c r="M17" t="s">
        <v>89</v>
      </c>
      <c r="N17" t="s">
        <v>90</v>
      </c>
      <c r="O17" t="s">
        <v>91</v>
      </c>
      <c r="P17" t="s">
        <v>92</v>
      </c>
    </row>
    <row r="18" spans="2:18" x14ac:dyDescent="0.3">
      <c r="D18" t="s">
        <v>30</v>
      </c>
      <c r="E18" t="s">
        <v>88</v>
      </c>
      <c r="F18" s="2" t="s">
        <v>40</v>
      </c>
      <c r="G18" s="2" t="s">
        <v>40</v>
      </c>
      <c r="H18" s="2" t="s">
        <v>40</v>
      </c>
      <c r="I18" s="2" t="s">
        <v>40</v>
      </c>
      <c r="J18" s="2"/>
      <c r="K18" s="2" t="s">
        <v>40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</row>
    <row r="19" spans="2:18" x14ac:dyDescent="0.3">
      <c r="D19" s="3" t="s">
        <v>28</v>
      </c>
      <c r="E19" s="3" t="s">
        <v>35</v>
      </c>
    </row>
    <row r="20" spans="2:18" x14ac:dyDescent="0.3">
      <c r="D20" s="3" t="s">
        <v>29</v>
      </c>
      <c r="E20" s="3" t="s">
        <v>35</v>
      </c>
    </row>
    <row r="21" spans="2:18" x14ac:dyDescent="0.3">
      <c r="D21" t="s">
        <v>101</v>
      </c>
      <c r="E21" t="s">
        <v>93</v>
      </c>
      <c r="F21" t="s">
        <v>96</v>
      </c>
      <c r="G21" t="s">
        <v>40</v>
      </c>
      <c r="H21" t="s">
        <v>40</v>
      </c>
      <c r="I21" t="s">
        <v>40</v>
      </c>
      <c r="K21" s="4" t="s">
        <v>110</v>
      </c>
      <c r="L21" t="s">
        <v>40</v>
      </c>
      <c r="M21" t="s">
        <v>89</v>
      </c>
      <c r="N21" t="s">
        <v>90</v>
      </c>
      <c r="O21" t="s">
        <v>91</v>
      </c>
      <c r="P21" t="s">
        <v>92</v>
      </c>
      <c r="Q21" t="s">
        <v>94</v>
      </c>
      <c r="R21" t="s">
        <v>95</v>
      </c>
    </row>
    <row r="22" spans="2:18" x14ac:dyDescent="0.3">
      <c r="D22" t="s">
        <v>31</v>
      </c>
      <c r="E22" t="s">
        <v>93</v>
      </c>
      <c r="F22" s="2" t="s">
        <v>40</v>
      </c>
      <c r="G22" s="2" t="s">
        <v>40</v>
      </c>
      <c r="H22" s="2" t="s">
        <v>40</v>
      </c>
      <c r="I22" s="2" t="s">
        <v>40</v>
      </c>
      <c r="J22" s="2"/>
      <c r="K22" s="2" t="s">
        <v>40</v>
      </c>
      <c r="L22" s="2" t="s">
        <v>40</v>
      </c>
      <c r="M22" s="2" t="s">
        <v>40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40</v>
      </c>
    </row>
    <row r="23" spans="2:18" x14ac:dyDescent="0.3">
      <c r="D23" t="s">
        <v>135</v>
      </c>
      <c r="E23" t="s">
        <v>136</v>
      </c>
      <c r="F23" t="s">
        <v>137</v>
      </c>
      <c r="G23" t="s">
        <v>138</v>
      </c>
      <c r="H23" s="2"/>
      <c r="I23" s="4" t="s">
        <v>114</v>
      </c>
      <c r="J23" s="2"/>
      <c r="K23" s="2"/>
      <c r="L23" s="2"/>
      <c r="M23" t="s">
        <v>119</v>
      </c>
      <c r="N23" t="s">
        <v>120</v>
      </c>
      <c r="O23" s="2"/>
      <c r="P23" s="2"/>
      <c r="Q23" s="2"/>
      <c r="R23" s="2"/>
    </row>
    <row r="24" spans="2:18" x14ac:dyDescent="0.3">
      <c r="G24" t="s">
        <v>100</v>
      </c>
      <c r="H24" s="2"/>
      <c r="I24" s="4"/>
      <c r="J24" s="2"/>
      <c r="K24" s="2"/>
      <c r="L24" s="2"/>
      <c r="Q24" s="2"/>
      <c r="R24" s="2"/>
    </row>
    <row r="25" spans="2:18" x14ac:dyDescent="0.3">
      <c r="G25" t="s">
        <v>141</v>
      </c>
      <c r="H25" t="s">
        <v>142</v>
      </c>
      <c r="I25" t="s">
        <v>146</v>
      </c>
      <c r="J25" t="s">
        <v>145</v>
      </c>
      <c r="K25" s="2"/>
      <c r="L25" s="2"/>
      <c r="Q25" s="2"/>
      <c r="R25" s="2"/>
    </row>
    <row r="26" spans="2:18" x14ac:dyDescent="0.3">
      <c r="G26" t="s">
        <v>139</v>
      </c>
      <c r="H26" t="s">
        <v>140</v>
      </c>
      <c r="I26" t="s">
        <v>143</v>
      </c>
      <c r="J26" t="s">
        <v>144</v>
      </c>
      <c r="K26" s="2"/>
      <c r="L26" s="2"/>
      <c r="Q26" s="2"/>
      <c r="R26" s="2"/>
    </row>
    <row r="27" spans="2:18" x14ac:dyDescent="0.3">
      <c r="K27" s="2"/>
      <c r="L27" s="2"/>
      <c r="Q27" s="2"/>
      <c r="R27" s="2"/>
    </row>
    <row r="28" spans="2:18" x14ac:dyDescent="0.3">
      <c r="B28" t="s">
        <v>125</v>
      </c>
      <c r="D28" t="s">
        <v>124</v>
      </c>
      <c r="F28" s="2"/>
      <c r="G28" s="2"/>
      <c r="H28" s="2"/>
      <c r="I28" s="2"/>
      <c r="J28" s="2"/>
      <c r="K28" s="2"/>
      <c r="L28" s="2"/>
      <c r="O28" s="2"/>
      <c r="P28" s="2"/>
      <c r="Q28" s="2"/>
      <c r="R28" s="2"/>
    </row>
    <row r="30" spans="2:18" x14ac:dyDescent="0.3">
      <c r="B30" t="s">
        <v>20</v>
      </c>
      <c r="D30" t="s">
        <v>121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</row>
    <row r="31" spans="2:18" x14ac:dyDescent="0.3">
      <c r="D31" t="s">
        <v>122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</row>
    <row r="32" spans="2:18" x14ac:dyDescent="0.3">
      <c r="D32" t="s">
        <v>123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</row>
    <row r="37" spans="2:3" x14ac:dyDescent="0.3">
      <c r="B37" t="s">
        <v>126</v>
      </c>
    </row>
    <row r="38" spans="2:3" x14ac:dyDescent="0.3">
      <c r="B38">
        <v>0</v>
      </c>
      <c r="C38" t="s">
        <v>127</v>
      </c>
    </row>
    <row r="39" spans="2:3" x14ac:dyDescent="0.3">
      <c r="B39">
        <v>1</v>
      </c>
      <c r="C39" t="s">
        <v>128</v>
      </c>
    </row>
    <row r="40" spans="2:3" x14ac:dyDescent="0.3">
      <c r="B40">
        <v>2</v>
      </c>
      <c r="C40" t="s">
        <v>129</v>
      </c>
    </row>
    <row r="41" spans="2:3" x14ac:dyDescent="0.3">
      <c r="B41">
        <v>3</v>
      </c>
      <c r="C41" t="s">
        <v>130</v>
      </c>
    </row>
    <row r="42" spans="2:3" x14ac:dyDescent="0.3">
      <c r="B42" t="s">
        <v>132</v>
      </c>
    </row>
    <row r="43" spans="2:3" x14ac:dyDescent="0.3">
      <c r="B43">
        <v>0</v>
      </c>
      <c r="C43" t="s">
        <v>134</v>
      </c>
    </row>
    <row r="44" spans="2:3" x14ac:dyDescent="0.3">
      <c r="B44">
        <v>1</v>
      </c>
      <c r="C44" t="s">
        <v>133</v>
      </c>
    </row>
  </sheetData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8"/>
  <sheetViews>
    <sheetView zoomScale="90" zoomScaleNormal="90" workbookViewId="0">
      <selection activeCell="U2" sqref="U2"/>
    </sheetView>
  </sheetViews>
  <sheetFormatPr defaultRowHeight="14.4" x14ac:dyDescent="0.3"/>
  <cols>
    <col min="1" max="1" width="10.109375" customWidth="1"/>
    <col min="3" max="3" width="10.33203125" bestFit="1" customWidth="1"/>
    <col min="5" max="5" width="10.88671875" customWidth="1"/>
    <col min="6" max="6" width="10.5546875" customWidth="1"/>
  </cols>
  <sheetData>
    <row r="2" spans="2:24" x14ac:dyDescent="0.3">
      <c r="B2" t="s">
        <v>75</v>
      </c>
      <c r="C2" t="s">
        <v>78</v>
      </c>
      <c r="D2" t="s">
        <v>79</v>
      </c>
      <c r="G2" t="s">
        <v>5</v>
      </c>
      <c r="H2" t="s">
        <v>62</v>
      </c>
      <c r="I2" t="s">
        <v>6</v>
      </c>
      <c r="J2" t="s">
        <v>85</v>
      </c>
      <c r="K2" t="s">
        <v>63</v>
      </c>
      <c r="L2" t="s">
        <v>72</v>
      </c>
      <c r="M2" t="s">
        <v>64</v>
      </c>
      <c r="N2" t="s">
        <v>1</v>
      </c>
      <c r="O2" t="s">
        <v>67</v>
      </c>
      <c r="P2" t="s">
        <v>66</v>
      </c>
      <c r="Q2" t="s">
        <v>65</v>
      </c>
      <c r="R2" t="s">
        <v>68</v>
      </c>
      <c r="S2" t="s">
        <v>3</v>
      </c>
      <c r="T2" t="s">
        <v>69</v>
      </c>
      <c r="U2" t="s">
        <v>2</v>
      </c>
      <c r="V2" t="s">
        <v>4</v>
      </c>
      <c r="W2" t="s">
        <v>70</v>
      </c>
    </row>
    <row r="3" spans="2:24" x14ac:dyDescent="0.3">
      <c r="B3" t="s">
        <v>0</v>
      </c>
      <c r="C3" t="s">
        <v>76</v>
      </c>
      <c r="D3">
        <v>0</v>
      </c>
      <c r="E3" t="s">
        <v>58</v>
      </c>
      <c r="F3" t="s">
        <v>81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13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</row>
    <row r="4" spans="2:24" x14ac:dyDescent="0.3">
      <c r="C4" t="s">
        <v>76</v>
      </c>
      <c r="D4">
        <v>1</v>
      </c>
      <c r="E4" t="s">
        <v>73</v>
      </c>
      <c r="F4" t="s">
        <v>81</v>
      </c>
      <c r="G4" t="s">
        <v>71</v>
      </c>
      <c r="H4" t="s">
        <v>71</v>
      </c>
      <c r="I4" t="s">
        <v>71</v>
      </c>
      <c r="J4" t="s">
        <v>71</v>
      </c>
      <c r="K4" t="s">
        <v>13</v>
      </c>
      <c r="L4" t="s">
        <v>13</v>
      </c>
      <c r="M4" t="s">
        <v>13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82</v>
      </c>
    </row>
    <row r="5" spans="2:24" x14ac:dyDescent="0.3">
      <c r="B5" t="s">
        <v>0</v>
      </c>
      <c r="C5" t="s">
        <v>77</v>
      </c>
      <c r="D5">
        <v>0</v>
      </c>
      <c r="E5" t="s">
        <v>58</v>
      </c>
      <c r="F5" t="s">
        <v>81</v>
      </c>
      <c r="G5" t="s">
        <v>71</v>
      </c>
      <c r="H5" t="s">
        <v>71</v>
      </c>
      <c r="I5" t="s">
        <v>71</v>
      </c>
      <c r="J5" t="s">
        <v>71</v>
      </c>
      <c r="K5" t="s">
        <v>74</v>
      </c>
      <c r="L5" t="s">
        <v>13</v>
      </c>
      <c r="M5" t="s">
        <v>74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</row>
    <row r="6" spans="2:24" x14ac:dyDescent="0.3">
      <c r="C6" t="s">
        <v>77</v>
      </c>
      <c r="D6">
        <v>1</v>
      </c>
      <c r="E6" t="s">
        <v>73</v>
      </c>
      <c r="F6" t="s">
        <v>83</v>
      </c>
      <c r="G6" t="s">
        <v>84</v>
      </c>
      <c r="H6" t="s">
        <v>84</v>
      </c>
      <c r="I6" t="s">
        <v>84</v>
      </c>
      <c r="J6" t="s">
        <v>84</v>
      </c>
      <c r="K6" t="s">
        <v>84</v>
      </c>
      <c r="L6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W6" t="s">
        <v>84</v>
      </c>
    </row>
    <row r="7" spans="2:24" x14ac:dyDescent="0.3">
      <c r="B7" t="s">
        <v>0</v>
      </c>
      <c r="C7" t="s">
        <v>80</v>
      </c>
      <c r="D7">
        <v>0</v>
      </c>
      <c r="E7" t="s">
        <v>58</v>
      </c>
      <c r="F7" t="s">
        <v>81</v>
      </c>
      <c r="G7" t="s">
        <v>71</v>
      </c>
      <c r="H7" t="s">
        <v>71</v>
      </c>
      <c r="I7" t="s">
        <v>71</v>
      </c>
      <c r="J7" t="s">
        <v>71</v>
      </c>
      <c r="K7" t="s">
        <v>74</v>
      </c>
      <c r="L7" t="s">
        <v>13</v>
      </c>
      <c r="M7" t="s">
        <v>74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</row>
    <row r="8" spans="2:24" x14ac:dyDescent="0.3">
      <c r="C8" t="s">
        <v>80</v>
      </c>
      <c r="D8">
        <v>1</v>
      </c>
      <c r="E8" t="s">
        <v>73</v>
      </c>
      <c r="F8" t="s">
        <v>83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  <c r="L8" t="s">
        <v>84</v>
      </c>
      <c r="M8" t="s">
        <v>84</v>
      </c>
      <c r="N8" t="s">
        <v>84</v>
      </c>
      <c r="O8" t="s">
        <v>84</v>
      </c>
      <c r="P8" t="s">
        <v>84</v>
      </c>
      <c r="Q8" t="s">
        <v>84</v>
      </c>
      <c r="R8" t="s">
        <v>84</v>
      </c>
      <c r="S8" t="s">
        <v>84</v>
      </c>
      <c r="T8" t="s">
        <v>84</v>
      </c>
      <c r="U8" t="s">
        <v>84</v>
      </c>
      <c r="V8" t="s">
        <v>84</v>
      </c>
      <c r="W8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Q17"/>
  <sheetViews>
    <sheetView workbookViewId="0">
      <selection activeCell="A16" sqref="A16"/>
    </sheetView>
  </sheetViews>
  <sheetFormatPr defaultRowHeight="14.4" x14ac:dyDescent="0.3"/>
  <cols>
    <col min="1" max="1" width="11.109375" bestFit="1" customWidth="1"/>
    <col min="5" max="5" width="16.5546875" customWidth="1"/>
  </cols>
  <sheetData>
    <row r="8" spans="1:17" x14ac:dyDescent="0.3">
      <c r="B8" t="s">
        <v>407</v>
      </c>
      <c r="C8" t="s">
        <v>408</v>
      </c>
      <c r="D8" t="s">
        <v>409</v>
      </c>
      <c r="E8" t="s">
        <v>410</v>
      </c>
      <c r="F8" t="s">
        <v>411</v>
      </c>
      <c r="G8" t="s">
        <v>412</v>
      </c>
      <c r="H8" t="s">
        <v>413</v>
      </c>
      <c r="I8" t="s">
        <v>414</v>
      </c>
      <c r="J8" t="s">
        <v>415</v>
      </c>
      <c r="K8" t="s">
        <v>416</v>
      </c>
      <c r="L8" t="s">
        <v>424</v>
      </c>
      <c r="M8" t="s">
        <v>425</v>
      </c>
      <c r="N8" t="s">
        <v>426</v>
      </c>
      <c r="O8" t="s">
        <v>427</v>
      </c>
      <c r="P8" t="s">
        <v>428</v>
      </c>
      <c r="Q8" t="s">
        <v>429</v>
      </c>
    </row>
    <row r="10" spans="1:17" x14ac:dyDescent="0.3">
      <c r="A10" t="s">
        <v>404</v>
      </c>
      <c r="B10" t="s">
        <v>400</v>
      </c>
      <c r="C10" t="s">
        <v>39</v>
      </c>
      <c r="D10" t="s">
        <v>405</v>
      </c>
      <c r="E10" t="s">
        <v>401</v>
      </c>
    </row>
    <row r="11" spans="1:17" x14ac:dyDescent="0.3">
      <c r="D11" t="s">
        <v>406</v>
      </c>
      <c r="E11" t="s">
        <v>402</v>
      </c>
    </row>
    <row r="12" spans="1:17" x14ac:dyDescent="0.3">
      <c r="E12" t="s">
        <v>403</v>
      </c>
    </row>
    <row r="15" spans="1:17" x14ac:dyDescent="0.3">
      <c r="A15" t="s">
        <v>212</v>
      </c>
      <c r="B15" t="s">
        <v>400</v>
      </c>
      <c r="C15" t="s">
        <v>39</v>
      </c>
      <c r="D15" t="s">
        <v>212</v>
      </c>
      <c r="E15" t="s">
        <v>432</v>
      </c>
      <c r="F15" t="s">
        <v>417</v>
      </c>
    </row>
    <row r="16" spans="1:17" x14ac:dyDescent="0.3">
      <c r="E16" t="s">
        <v>430</v>
      </c>
      <c r="F16" t="s">
        <v>418</v>
      </c>
      <c r="G16" t="s">
        <v>420</v>
      </c>
      <c r="H16" t="s">
        <v>419</v>
      </c>
      <c r="I16" t="s">
        <v>421</v>
      </c>
      <c r="J16" t="s">
        <v>422</v>
      </c>
      <c r="K16" t="s">
        <v>423</v>
      </c>
    </row>
    <row r="17" spans="5:11" x14ac:dyDescent="0.3">
      <c r="E17" t="s">
        <v>431</v>
      </c>
      <c r="F17" t="s">
        <v>418</v>
      </c>
      <c r="G17" t="s">
        <v>420</v>
      </c>
      <c r="H17" t="s">
        <v>419</v>
      </c>
      <c r="I17" t="s">
        <v>421</v>
      </c>
      <c r="J17" t="s">
        <v>422</v>
      </c>
      <c r="K17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3"/>
  <sheetViews>
    <sheetView workbookViewId="0">
      <selection activeCell="Q13" sqref="Q13"/>
    </sheetView>
  </sheetViews>
  <sheetFormatPr defaultRowHeight="14.4" x14ac:dyDescent="0.3"/>
  <sheetData>
    <row r="2" spans="1:17" x14ac:dyDescent="0.3">
      <c r="A2" t="s">
        <v>443</v>
      </c>
      <c r="B2">
        <v>0</v>
      </c>
      <c r="C2">
        <v>0</v>
      </c>
      <c r="D2">
        <v>0.5</v>
      </c>
      <c r="E2">
        <v>0.5</v>
      </c>
      <c r="F2">
        <v>1</v>
      </c>
      <c r="G2">
        <v>1</v>
      </c>
      <c r="H2">
        <v>5</v>
      </c>
      <c r="I2">
        <v>5</v>
      </c>
      <c r="J2">
        <v>10</v>
      </c>
      <c r="K2">
        <v>10</v>
      </c>
      <c r="L2">
        <v>20</v>
      </c>
      <c r="M2">
        <v>20</v>
      </c>
      <c r="N2" t="s">
        <v>535</v>
      </c>
      <c r="O2" t="s">
        <v>535</v>
      </c>
      <c r="P2">
        <v>100</v>
      </c>
      <c r="Q2">
        <v>100</v>
      </c>
    </row>
    <row r="3" spans="1:17" x14ac:dyDescent="0.3">
      <c r="A3" t="s">
        <v>446</v>
      </c>
      <c r="B3" t="s">
        <v>444</v>
      </c>
      <c r="C3" t="s">
        <v>445</v>
      </c>
      <c r="D3" t="s">
        <v>444</v>
      </c>
      <c r="E3" t="s">
        <v>445</v>
      </c>
      <c r="F3" t="s">
        <v>444</v>
      </c>
      <c r="G3" t="s">
        <v>445</v>
      </c>
      <c r="H3" t="s">
        <v>444</v>
      </c>
      <c r="I3" t="s">
        <v>445</v>
      </c>
      <c r="J3" t="s">
        <v>444</v>
      </c>
      <c r="K3" t="s">
        <v>445</v>
      </c>
      <c r="L3" t="s">
        <v>444</v>
      </c>
      <c r="M3" t="s">
        <v>445</v>
      </c>
      <c r="N3" t="s">
        <v>444</v>
      </c>
      <c r="O3" t="s">
        <v>445</v>
      </c>
      <c r="P3" t="s">
        <v>444</v>
      </c>
      <c r="Q3" t="s">
        <v>445</v>
      </c>
    </row>
    <row r="4" spans="1:17" x14ac:dyDescent="0.3">
      <c r="A4">
        <v>1</v>
      </c>
      <c r="B4">
        <v>1.1679999999999999</v>
      </c>
      <c r="C4">
        <v>10</v>
      </c>
      <c r="D4">
        <v>29.452999999999999</v>
      </c>
      <c r="E4">
        <v>38</v>
      </c>
      <c r="F4">
        <v>56.85</v>
      </c>
      <c r="G4">
        <v>63</v>
      </c>
      <c r="H4">
        <v>279.17500000000001</v>
      </c>
      <c r="I4">
        <v>288</v>
      </c>
      <c r="J4">
        <v>556.69399999999996</v>
      </c>
      <c r="K4">
        <v>569</v>
      </c>
      <c r="L4">
        <v>1112.47</v>
      </c>
      <c r="M4">
        <v>1126</v>
      </c>
      <c r="N4">
        <v>5557.0559999999996</v>
      </c>
      <c r="O4">
        <v>5592</v>
      </c>
      <c r="P4">
        <v>7697.32</v>
      </c>
      <c r="Q4">
        <v>7738</v>
      </c>
    </row>
    <row r="5" spans="1:17" x14ac:dyDescent="0.3">
      <c r="A5">
        <v>2</v>
      </c>
      <c r="B5">
        <v>1.1639999999999999</v>
      </c>
      <c r="C5">
        <v>10</v>
      </c>
      <c r="D5">
        <v>29.388999999999999</v>
      </c>
      <c r="E5">
        <v>37</v>
      </c>
      <c r="F5">
        <v>56.896999999999998</v>
      </c>
      <c r="G5">
        <v>67</v>
      </c>
      <c r="H5">
        <v>279.22300000000001</v>
      </c>
      <c r="I5">
        <v>287</v>
      </c>
      <c r="J5">
        <v>556.67999999999995</v>
      </c>
      <c r="K5">
        <v>568</v>
      </c>
      <c r="L5">
        <v>1112.4059999999999</v>
      </c>
      <c r="M5">
        <v>1124</v>
      </c>
      <c r="N5">
        <v>5557.1030000000001</v>
      </c>
      <c r="O5">
        <v>5592</v>
      </c>
      <c r="P5">
        <v>7697.3689999999997</v>
      </c>
      <c r="Q5">
        <v>7740</v>
      </c>
    </row>
    <row r="6" spans="1:17" x14ac:dyDescent="0.3">
      <c r="A6">
        <v>3</v>
      </c>
      <c r="B6">
        <v>1.202</v>
      </c>
      <c r="C6">
        <v>10</v>
      </c>
      <c r="D6">
        <v>29.437000000000001</v>
      </c>
      <c r="E6">
        <v>39</v>
      </c>
      <c r="F6">
        <v>56.857999999999997</v>
      </c>
      <c r="G6">
        <v>64</v>
      </c>
      <c r="H6">
        <v>279.15899999999999</v>
      </c>
      <c r="I6">
        <v>288</v>
      </c>
      <c r="J6">
        <v>556.66700000000003</v>
      </c>
      <c r="K6">
        <v>568</v>
      </c>
      <c r="L6">
        <v>1112.4280000000001</v>
      </c>
      <c r="M6">
        <v>1124</v>
      </c>
      <c r="N6">
        <v>5557.0559999999996</v>
      </c>
      <c r="O6">
        <v>5592</v>
      </c>
      <c r="P6">
        <v>7697.35</v>
      </c>
      <c r="Q6">
        <v>7740</v>
      </c>
    </row>
    <row r="7" spans="1:17" x14ac:dyDescent="0.3">
      <c r="A7">
        <v>4</v>
      </c>
      <c r="B7">
        <v>1.1639999999999999</v>
      </c>
      <c r="C7">
        <v>10</v>
      </c>
      <c r="D7">
        <v>29.398</v>
      </c>
      <c r="E7">
        <v>38</v>
      </c>
      <c r="F7">
        <v>56.905999999999999</v>
      </c>
      <c r="G7">
        <v>63</v>
      </c>
      <c r="H7">
        <v>279.24400000000003</v>
      </c>
      <c r="I7">
        <v>289</v>
      </c>
      <c r="J7">
        <v>556.62800000000004</v>
      </c>
      <c r="K7">
        <v>567</v>
      </c>
      <c r="L7">
        <v>1112.386</v>
      </c>
      <c r="M7">
        <v>1124</v>
      </c>
      <c r="N7">
        <v>5557.1030000000001</v>
      </c>
      <c r="O7">
        <v>5592</v>
      </c>
      <c r="P7">
        <v>7697.2960000000003</v>
      </c>
      <c r="Q7">
        <v>7739</v>
      </c>
    </row>
    <row r="8" spans="1:17" x14ac:dyDescent="0.3">
      <c r="A8">
        <v>5</v>
      </c>
      <c r="B8">
        <v>1.202</v>
      </c>
      <c r="C8">
        <v>10</v>
      </c>
      <c r="D8">
        <v>29.457999999999998</v>
      </c>
      <c r="E8">
        <v>39</v>
      </c>
      <c r="F8">
        <v>56.841999999999999</v>
      </c>
      <c r="G8">
        <v>71</v>
      </c>
      <c r="H8">
        <v>279.23</v>
      </c>
      <c r="I8">
        <v>290</v>
      </c>
      <c r="J8">
        <v>556.67499999999995</v>
      </c>
      <c r="K8">
        <v>566</v>
      </c>
      <c r="L8">
        <v>1112.4580000000001</v>
      </c>
      <c r="M8">
        <v>1127</v>
      </c>
      <c r="N8">
        <v>5557.0559999999996</v>
      </c>
      <c r="O8">
        <v>5592</v>
      </c>
      <c r="P8">
        <v>7697.277</v>
      </c>
      <c r="Q8">
        <v>7739</v>
      </c>
    </row>
    <row r="9" spans="1:17" x14ac:dyDescent="0.3">
      <c r="A9" t="s">
        <v>447</v>
      </c>
      <c r="B9">
        <f>AVERAGE(B4:B8)</f>
        <v>1.18</v>
      </c>
      <c r="C9">
        <f t="shared" ref="C9:M9" si="0">AVERAGE(C4:C8)</f>
        <v>10</v>
      </c>
      <c r="D9">
        <f t="shared" si="0"/>
        <v>29.427</v>
      </c>
      <c r="E9">
        <f t="shared" si="0"/>
        <v>38.200000000000003</v>
      </c>
      <c r="F9">
        <f t="shared" si="0"/>
        <v>56.870600000000003</v>
      </c>
      <c r="G9">
        <f t="shared" si="0"/>
        <v>65.599999999999994</v>
      </c>
      <c r="H9">
        <f t="shared" si="0"/>
        <v>279.20619999999997</v>
      </c>
      <c r="I9">
        <f t="shared" si="0"/>
        <v>288.39999999999998</v>
      </c>
      <c r="J9">
        <f t="shared" si="0"/>
        <v>556.66880000000003</v>
      </c>
      <c r="K9">
        <f t="shared" si="0"/>
        <v>567.6</v>
      </c>
      <c r="L9">
        <f t="shared" si="0"/>
        <v>1112.4296000000002</v>
      </c>
      <c r="M9">
        <f t="shared" si="0"/>
        <v>1125</v>
      </c>
      <c r="N9">
        <v>5557.1030000000001</v>
      </c>
      <c r="O9">
        <v>5592</v>
      </c>
      <c r="P9">
        <v>7697.308</v>
      </c>
      <c r="Q9">
        <v>7739</v>
      </c>
    </row>
    <row r="10" spans="1:17" x14ac:dyDescent="0.3">
      <c r="A10" t="s">
        <v>448</v>
      </c>
      <c r="B10">
        <f>MAX(B4:B8)-MIN(B4:B8)</f>
        <v>3.8000000000000034E-2</v>
      </c>
      <c r="C10">
        <f t="shared" ref="C10:M10" si="1">MAX(C4:C8)-MIN(C4:C8)</f>
        <v>0</v>
      </c>
      <c r="D10">
        <f t="shared" si="1"/>
        <v>6.8999999999999062E-2</v>
      </c>
      <c r="E10">
        <f t="shared" si="1"/>
        <v>2</v>
      </c>
      <c r="F10">
        <f t="shared" si="1"/>
        <v>6.4000000000000057E-2</v>
      </c>
      <c r="G10">
        <f t="shared" si="1"/>
        <v>8</v>
      </c>
      <c r="H10">
        <f t="shared" si="1"/>
        <v>8.500000000003638E-2</v>
      </c>
      <c r="I10">
        <f t="shared" si="1"/>
        <v>3</v>
      </c>
      <c r="J10">
        <f t="shared" si="1"/>
        <v>6.5999999999917236E-2</v>
      </c>
      <c r="K10">
        <f t="shared" si="1"/>
        <v>3</v>
      </c>
      <c r="L10">
        <f t="shared" si="1"/>
        <v>8.4000000000060027E-2</v>
      </c>
      <c r="M10">
        <f t="shared" si="1"/>
        <v>3</v>
      </c>
      <c r="N10">
        <f t="shared" ref="N10:Q10" si="2">MAX(N4:N8)-MIN(N4:N8)</f>
        <v>4.7000000000480213E-2</v>
      </c>
      <c r="O10">
        <f t="shared" si="2"/>
        <v>0</v>
      </c>
      <c r="P10">
        <f t="shared" si="2"/>
        <v>9.1999999999643478E-2</v>
      </c>
      <c r="Q10">
        <f t="shared" si="2"/>
        <v>2</v>
      </c>
    </row>
    <row r="12" spans="1:17" x14ac:dyDescent="0.3">
      <c r="A12" t="s">
        <v>537</v>
      </c>
      <c r="C12">
        <v>7</v>
      </c>
      <c r="E12">
        <f>E9-D9</f>
        <v>8.7730000000000032</v>
      </c>
      <c r="G12">
        <f>G9-F9</f>
        <v>8.7293999999999912</v>
      </c>
      <c r="I12">
        <f>I9-H9</f>
        <v>9.1938000000000102</v>
      </c>
      <c r="K12">
        <f>K9-J9</f>
        <v>10.93119999999999</v>
      </c>
      <c r="M12">
        <f>M9-L9</f>
        <v>12.570399999999836</v>
      </c>
      <c r="O12">
        <f>O9-N9</f>
        <v>34.896999999999935</v>
      </c>
      <c r="Q12">
        <f>Q9-P9</f>
        <v>41.692000000000007</v>
      </c>
    </row>
    <row r="13" spans="1:17" x14ac:dyDescent="0.3">
      <c r="A13" t="s">
        <v>536</v>
      </c>
      <c r="C13">
        <f>C12/C9%</f>
        <v>70</v>
      </c>
      <c r="E13">
        <f>E12/E9%</f>
        <v>22.965968586387444</v>
      </c>
      <c r="G13">
        <f>G12/G9%</f>
        <v>13.30701219512194</v>
      </c>
      <c r="I13">
        <f>I12/I9%</f>
        <v>3.1878640776699068</v>
      </c>
      <c r="K13">
        <f>K12/K9%</f>
        <v>1.9258632840028171</v>
      </c>
      <c r="M13">
        <f>M12/M9%</f>
        <v>1.1173688888888742</v>
      </c>
      <c r="O13">
        <f>O12/O9%</f>
        <v>0.62405221745350381</v>
      </c>
      <c r="Q13">
        <f>Q12/Q9%</f>
        <v>0.53872593358315035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3"/>
  <sheetViews>
    <sheetView workbookViewId="0">
      <selection activeCell="C23" sqref="C23"/>
    </sheetView>
  </sheetViews>
  <sheetFormatPr defaultRowHeight="14.4" x14ac:dyDescent="0.3"/>
  <cols>
    <col min="1" max="1" width="14.5546875" customWidth="1"/>
  </cols>
  <sheetData>
    <row r="2" spans="1:5" x14ac:dyDescent="0.3">
      <c r="A2" t="s">
        <v>538</v>
      </c>
      <c r="B2" t="s">
        <v>540</v>
      </c>
      <c r="C2">
        <v>50</v>
      </c>
      <c r="E2">
        <f>C2*C23</f>
        <v>0.05</v>
      </c>
    </row>
    <row r="3" spans="1:5" x14ac:dyDescent="0.3">
      <c r="A3" t="s">
        <v>539</v>
      </c>
      <c r="B3" t="s">
        <v>541</v>
      </c>
      <c r="C3">
        <v>100</v>
      </c>
      <c r="E3">
        <f>C3*C23</f>
        <v>0.1</v>
      </c>
    </row>
    <row r="4" spans="1:5" x14ac:dyDescent="0.3">
      <c r="A4" t="s">
        <v>542</v>
      </c>
      <c r="B4" t="s">
        <v>544</v>
      </c>
      <c r="C4">
        <v>200</v>
      </c>
      <c r="E4">
        <f>C4*C23</f>
        <v>0.2</v>
      </c>
    </row>
    <row r="5" spans="1:5" x14ac:dyDescent="0.3">
      <c r="A5" t="s">
        <v>543</v>
      </c>
      <c r="B5" t="s">
        <v>545</v>
      </c>
    </row>
    <row r="6" spans="1:5" x14ac:dyDescent="0.3">
      <c r="A6" t="s">
        <v>546</v>
      </c>
      <c r="B6" t="s">
        <v>547</v>
      </c>
      <c r="C6">
        <v>100000</v>
      </c>
      <c r="E6">
        <f>C22</f>
        <v>100</v>
      </c>
    </row>
    <row r="8" spans="1:5" x14ac:dyDescent="0.3">
      <c r="A8" t="s">
        <v>548</v>
      </c>
      <c r="B8" t="s">
        <v>552</v>
      </c>
      <c r="C8">
        <f>(C3-C2)/C4</f>
        <v>0.25</v>
      </c>
      <c r="E8">
        <f>(E3-E2)/E4</f>
        <v>0.25</v>
      </c>
    </row>
    <row r="9" spans="1:5" x14ac:dyDescent="0.3">
      <c r="A9" t="s">
        <v>550</v>
      </c>
      <c r="B9" t="s">
        <v>551</v>
      </c>
      <c r="C9">
        <f>(C2*C8)+(0.5*C4*POWER(C8,2))</f>
        <v>18.75</v>
      </c>
      <c r="E9">
        <f>(E2*E8)+(0.5*E4*POWER(E8,2))</f>
        <v>1.8750000000000003E-2</v>
      </c>
    </row>
    <row r="11" spans="1:5" x14ac:dyDescent="0.3">
      <c r="A11" t="s">
        <v>553</v>
      </c>
      <c r="C11">
        <f>IF(C9&lt;C6/2, 1, 0)</f>
        <v>1</v>
      </c>
      <c r="E11">
        <f>IF(E9&lt;E6/2, 1, 0)</f>
        <v>1</v>
      </c>
    </row>
    <row r="12" spans="1:5" x14ac:dyDescent="0.3">
      <c r="A12" t="s">
        <v>549</v>
      </c>
      <c r="B12" t="s">
        <v>555</v>
      </c>
      <c r="C12">
        <f>C8</f>
        <v>0.25</v>
      </c>
      <c r="E12">
        <f>E8</f>
        <v>0.25</v>
      </c>
    </row>
    <row r="13" spans="1:5" x14ac:dyDescent="0.3">
      <c r="A13" t="s">
        <v>554</v>
      </c>
      <c r="B13" t="s">
        <v>556</v>
      </c>
      <c r="C13">
        <f>C9</f>
        <v>18.75</v>
      </c>
      <c r="E13">
        <f>E9</f>
        <v>1.8750000000000003E-2</v>
      </c>
    </row>
    <row r="16" spans="1:5" x14ac:dyDescent="0.3">
      <c r="A16" t="s">
        <v>558</v>
      </c>
      <c r="C16">
        <f>C6-C9-C13</f>
        <v>99962.5</v>
      </c>
      <c r="E16">
        <f>E6-E9-E13</f>
        <v>99.962500000000006</v>
      </c>
    </row>
    <row r="17" spans="1:5" x14ac:dyDescent="0.3">
      <c r="A17" t="s">
        <v>557</v>
      </c>
      <c r="C17">
        <f>C16/C3</f>
        <v>999.625</v>
      </c>
      <c r="E17">
        <f>E16/E3</f>
        <v>999.625</v>
      </c>
    </row>
    <row r="19" spans="1:5" x14ac:dyDescent="0.3">
      <c r="A19" t="s">
        <v>561</v>
      </c>
      <c r="C19">
        <f>C9+C13+C16</f>
        <v>100000</v>
      </c>
      <c r="E19">
        <f>E9+E13+E16</f>
        <v>100</v>
      </c>
    </row>
    <row r="20" spans="1:5" x14ac:dyDescent="0.3">
      <c r="A20" t="s">
        <v>562</v>
      </c>
      <c r="C20">
        <f>C8+C12+C17</f>
        <v>1000.125</v>
      </c>
      <c r="E20">
        <f>E8+E12+E17</f>
        <v>1000.125</v>
      </c>
    </row>
    <row r="22" spans="1:5" x14ac:dyDescent="0.3">
      <c r="A22" t="s">
        <v>559</v>
      </c>
      <c r="C22">
        <v>100</v>
      </c>
    </row>
    <row r="23" spans="1:5" x14ac:dyDescent="0.3">
      <c r="A23" t="s">
        <v>560</v>
      </c>
      <c r="C23">
        <f>C22/C6</f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9"/>
  <sheetViews>
    <sheetView workbookViewId="0">
      <selection activeCell="I9" sqref="I9"/>
    </sheetView>
  </sheetViews>
  <sheetFormatPr defaultRowHeight="14.4" x14ac:dyDescent="0.3"/>
  <sheetData>
    <row r="1" spans="2:11" x14ac:dyDescent="0.3">
      <c r="B1" t="s">
        <v>592</v>
      </c>
      <c r="D1" t="s">
        <v>594</v>
      </c>
    </row>
    <row r="2" spans="2:11" x14ac:dyDescent="0.3">
      <c r="B2" t="s">
        <v>593</v>
      </c>
      <c r="D2" t="s">
        <v>595</v>
      </c>
    </row>
    <row r="3" spans="2:11" x14ac:dyDescent="0.3">
      <c r="D3">
        <v>50</v>
      </c>
      <c r="E3">
        <v>100</v>
      </c>
      <c r="F3">
        <v>150</v>
      </c>
      <c r="G3">
        <v>200</v>
      </c>
      <c r="H3">
        <v>250</v>
      </c>
      <c r="I3">
        <v>300</v>
      </c>
      <c r="J3">
        <v>350</v>
      </c>
      <c r="K3">
        <v>400</v>
      </c>
    </row>
    <row r="5" spans="2:11" x14ac:dyDescent="0.3">
      <c r="D5" t="s">
        <v>596</v>
      </c>
    </row>
    <row r="6" spans="2:11" x14ac:dyDescent="0.3">
      <c r="B6">
        <v>10</v>
      </c>
      <c r="D6">
        <f t="shared" ref="D6:K9" si="0">D$3*($B6/1000)/2</f>
        <v>0.25</v>
      </c>
      <c r="E6">
        <f t="shared" si="0"/>
        <v>0.5</v>
      </c>
      <c r="F6">
        <f t="shared" si="0"/>
        <v>0.75</v>
      </c>
      <c r="G6">
        <f t="shared" si="0"/>
        <v>1</v>
      </c>
      <c r="H6">
        <f t="shared" si="0"/>
        <v>1.25</v>
      </c>
      <c r="I6">
        <f t="shared" si="0"/>
        <v>1.5</v>
      </c>
      <c r="J6">
        <f t="shared" si="0"/>
        <v>1.75</v>
      </c>
      <c r="K6">
        <f t="shared" si="0"/>
        <v>2</v>
      </c>
    </row>
    <row r="7" spans="2:11" x14ac:dyDescent="0.3">
      <c r="B7">
        <v>24</v>
      </c>
      <c r="D7">
        <f t="shared" si="0"/>
        <v>0.6</v>
      </c>
      <c r="E7">
        <f t="shared" si="0"/>
        <v>1.2</v>
      </c>
      <c r="F7">
        <f t="shared" si="0"/>
        <v>1.8</v>
      </c>
      <c r="G7">
        <f t="shared" si="0"/>
        <v>2.4</v>
      </c>
      <c r="H7">
        <f t="shared" si="0"/>
        <v>3</v>
      </c>
      <c r="I7">
        <f t="shared" si="0"/>
        <v>3.6</v>
      </c>
      <c r="J7">
        <f t="shared" si="0"/>
        <v>4.2</v>
      </c>
      <c r="K7">
        <f t="shared" si="0"/>
        <v>4.8</v>
      </c>
    </row>
    <row r="8" spans="2:11" x14ac:dyDescent="0.3">
      <c r="B8">
        <v>50</v>
      </c>
      <c r="D8">
        <f t="shared" si="0"/>
        <v>1.25</v>
      </c>
      <c r="E8">
        <f t="shared" si="0"/>
        <v>2.5</v>
      </c>
      <c r="F8">
        <f t="shared" si="0"/>
        <v>3.75</v>
      </c>
      <c r="G8">
        <f t="shared" si="0"/>
        <v>5</v>
      </c>
      <c r="H8">
        <f t="shared" si="0"/>
        <v>6.25</v>
      </c>
      <c r="I8">
        <f t="shared" si="0"/>
        <v>7.5</v>
      </c>
      <c r="J8">
        <f t="shared" si="0"/>
        <v>8.75</v>
      </c>
      <c r="K8">
        <f t="shared" si="0"/>
        <v>10</v>
      </c>
    </row>
    <row r="9" spans="2:11" x14ac:dyDescent="0.3">
      <c r="B9">
        <v>100</v>
      </c>
      <c r="D9">
        <f t="shared" si="0"/>
        <v>2.5</v>
      </c>
      <c r="E9">
        <f t="shared" si="0"/>
        <v>5</v>
      </c>
      <c r="F9">
        <f t="shared" si="0"/>
        <v>7.5</v>
      </c>
      <c r="G9">
        <f t="shared" si="0"/>
        <v>10</v>
      </c>
      <c r="H9">
        <f t="shared" si="0"/>
        <v>12.5</v>
      </c>
      <c r="I9">
        <f t="shared" si="0"/>
        <v>15</v>
      </c>
      <c r="J9">
        <f t="shared" si="0"/>
        <v>17.5</v>
      </c>
      <c r="K9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workbookViewId="0">
      <selection activeCell="F1" sqref="F1"/>
    </sheetView>
  </sheetViews>
  <sheetFormatPr defaultRowHeight="14.4" x14ac:dyDescent="0.3"/>
  <sheetData>
    <row r="1" spans="1:12" x14ac:dyDescent="0.3">
      <c r="F1" t="s">
        <v>664</v>
      </c>
      <c r="J1" t="s">
        <v>661</v>
      </c>
    </row>
    <row r="2" spans="1:12" x14ac:dyDescent="0.3">
      <c r="F2" t="s">
        <v>648</v>
      </c>
      <c r="G2" t="s">
        <v>649</v>
      </c>
      <c r="H2" t="s">
        <v>649</v>
      </c>
      <c r="J2" t="s">
        <v>662</v>
      </c>
      <c r="K2" t="s">
        <v>594</v>
      </c>
      <c r="L2" t="s">
        <v>663</v>
      </c>
    </row>
    <row r="3" spans="1:12" x14ac:dyDescent="0.3">
      <c r="G3" t="s">
        <v>651</v>
      </c>
      <c r="H3" t="s">
        <v>650</v>
      </c>
    </row>
    <row r="4" spans="1:12" x14ac:dyDescent="0.3">
      <c r="A4" t="s">
        <v>652</v>
      </c>
      <c r="G4" s="30" t="s">
        <v>660</v>
      </c>
      <c r="L4" s="30" t="s">
        <v>660</v>
      </c>
    </row>
    <row r="5" spans="1:12" x14ac:dyDescent="0.3">
      <c r="A5" t="s">
        <v>654</v>
      </c>
      <c r="F5" s="30" t="s">
        <v>660</v>
      </c>
      <c r="J5" s="30" t="s">
        <v>660</v>
      </c>
    </row>
    <row r="6" spans="1:12" x14ac:dyDescent="0.3">
      <c r="A6" t="s">
        <v>655</v>
      </c>
      <c r="G6" s="30" t="s">
        <v>660</v>
      </c>
      <c r="K6" s="30" t="s">
        <v>660</v>
      </c>
    </row>
    <row r="7" spans="1:12" x14ac:dyDescent="0.3">
      <c r="A7" t="s">
        <v>656</v>
      </c>
      <c r="F7" t="s">
        <v>657</v>
      </c>
    </row>
    <row r="8" spans="1:12" x14ac:dyDescent="0.3">
      <c r="A8" t="s">
        <v>653</v>
      </c>
      <c r="G8" s="30" t="s">
        <v>660</v>
      </c>
      <c r="L8" s="30" t="s">
        <v>660</v>
      </c>
    </row>
    <row r="9" spans="1:12" x14ac:dyDescent="0.3">
      <c r="A9" t="s">
        <v>658</v>
      </c>
      <c r="F9" t="s">
        <v>657</v>
      </c>
    </row>
    <row r="10" spans="1:12" x14ac:dyDescent="0.3">
      <c r="A10" t="s">
        <v>659</v>
      </c>
      <c r="H10" s="30" t="s">
        <v>660</v>
      </c>
      <c r="L10" s="30" t="s">
        <v>660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CommandMatrix R1</vt:lpstr>
      <vt:lpstr>CircError</vt:lpstr>
      <vt:lpstr>CommandMatrix R0</vt:lpstr>
      <vt:lpstr>Model Matrix</vt:lpstr>
      <vt:lpstr>Log File Format</vt:lpstr>
      <vt:lpstr>CalcVsActualSpeed</vt:lpstr>
      <vt:lpstr>SpeedCalc</vt:lpstr>
      <vt:lpstr>Blending Time</vt:lpstr>
      <vt:lpstr>Sheet1</vt:lpstr>
      <vt:lpstr>'CommandMatrix R0'!Print_Area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2022-05-30T17:12:29Z</dcterms:modified>
</cp:coreProperties>
</file>