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清大電機\普物實驗一\向心力實驗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1" i="1"/>
  <c r="G7" i="1" l="1"/>
  <c r="G8" i="1"/>
  <c r="G9" i="1"/>
  <c r="G10" i="1"/>
  <c r="G11" i="1"/>
  <c r="N8" i="1" l="1"/>
  <c r="N9" i="1"/>
  <c r="N7" i="1"/>
  <c r="M8" i="1"/>
  <c r="M9" i="1"/>
  <c r="M7" i="1"/>
  <c r="G15" i="1"/>
  <c r="C15" i="1"/>
  <c r="I8" i="1" l="1"/>
  <c r="I9" i="1"/>
  <c r="I10" i="1"/>
  <c r="I11" i="1"/>
  <c r="I7" i="1"/>
  <c r="D8" i="1"/>
  <c r="D9" i="1"/>
  <c r="D10" i="1"/>
  <c r="D11" i="1"/>
  <c r="D7" i="1"/>
</calcChain>
</file>

<file path=xl/sharedStrings.xml><?xml version="1.0" encoding="utf-8"?>
<sst xmlns="http://schemas.openxmlformats.org/spreadsheetml/2006/main" count="29" uniqueCount="26">
  <si>
    <t>誤差百分比%</t>
    <phoneticPr fontId="1" type="noConversion"/>
  </si>
  <si>
    <t>改變旋轉體質量</t>
    <phoneticPr fontId="1" type="noConversion"/>
  </si>
  <si>
    <t>向心力百分誤差%</t>
    <phoneticPr fontId="1" type="noConversion"/>
  </si>
  <si>
    <t>週期T(s)</t>
    <phoneticPr fontId="1" type="noConversion"/>
  </si>
  <si>
    <t>週期平方T^2(s^2)</t>
    <phoneticPr fontId="1" type="noConversion"/>
  </si>
  <si>
    <t>圖形上斜率 : 0.0829</t>
    <phoneticPr fontId="1" type="noConversion"/>
  </si>
  <si>
    <t>圖形上的斜率 = 0.8032</t>
    <phoneticPr fontId="1" type="noConversion"/>
  </si>
  <si>
    <t>週期T(s)</t>
    <phoneticPr fontId="1" type="noConversion"/>
  </si>
  <si>
    <t>1/T^2(1/s^2)</t>
    <phoneticPr fontId="1" type="noConversion"/>
  </si>
  <si>
    <t>旋轉半徑R(m)</t>
    <phoneticPr fontId="1" type="noConversion"/>
  </si>
  <si>
    <t>旋轉體的質量M(kg) = 0.20856</t>
    <phoneticPr fontId="1" type="noConversion"/>
  </si>
  <si>
    <t>掛勾之砝碼重m(kg) = 0.06880</t>
    <phoneticPr fontId="1" type="noConversion"/>
  </si>
  <si>
    <t>實驗數據所得向心力F(N)</t>
    <phoneticPr fontId="1" type="noConversion"/>
  </si>
  <si>
    <t>旋轉體質量M(kg) = 0.020856</t>
    <phoneticPr fontId="1" type="noConversion"/>
  </si>
  <si>
    <t>旋轉半徑R(m) = 0.0850</t>
    <phoneticPr fontId="1" type="noConversion"/>
  </si>
  <si>
    <t>砝碼質量m(kg)</t>
    <phoneticPr fontId="1" type="noConversion"/>
  </si>
  <si>
    <t>旋轉體的質量M(秤重)(kg)</t>
    <phoneticPr fontId="1" type="noConversion"/>
  </si>
  <si>
    <t>旋轉體的質量M'(實驗值)(kg)</t>
    <phoneticPr fontId="1" type="noConversion"/>
  </si>
  <si>
    <t>掛勾砝碼重m(kg )= 0.06880</t>
    <phoneticPr fontId="1" type="noConversion"/>
  </si>
  <si>
    <t>向心力F(N) = mg = 0.67424</t>
    <phoneticPr fontId="1" type="noConversion"/>
  </si>
  <si>
    <t>旋轉體質量M(kg)</t>
    <phoneticPr fontId="1" type="noConversion"/>
  </si>
  <si>
    <t>計算得到的向心力F'(N)</t>
    <phoneticPr fontId="1" type="noConversion"/>
  </si>
  <si>
    <t>改變旋轉半徑</t>
    <phoneticPr fontId="1" type="noConversion"/>
  </si>
  <si>
    <t>向心力F'(N)=mg</t>
    <phoneticPr fontId="1" type="noConversion"/>
  </si>
  <si>
    <t>改變向心力</t>
    <phoneticPr fontId="1" type="noConversion"/>
  </si>
  <si>
    <t>向心力F(N)=mg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</si>
</sst>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"/>
    <numFmt numFmtId="177" formatCode="0.00000"/>
    <numFmt numFmtId="178" formatCode="0.0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2" fillId="0" borderId="5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7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  <xf numFmtId="2" fontId="2" fillId="0" borderId="5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2" fontId="2" fillId="0" borderId="6" xfId="0" applyNumberFormat="1" applyFont="1" applyBorder="1">
      <alignment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8" fontId="2" fillId="0" borderId="12" xfId="0" applyNumberFormat="1" applyFont="1" applyBorder="1" applyAlignment="1">
      <alignment horizontal="center" vertical="center"/>
    </xf>
    <xf numFmtId="178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6" xfId="0" applyNumberFormat="1" applyFont="1" applyBorder="1" applyAlignment="1">
      <alignment horizontal="left" vertical="center"/>
    </xf>
    <xf numFmtId="178" fontId="2" fillId="0" borderId="5" xfId="0" applyNumberFormat="1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2" fillId="0" borderId="6" xfId="0" applyNumberFormat="1" applyFont="1" applyBorder="1" applyAlignment="1">
      <alignment horizontal="left" vertical="center"/>
    </xf>
    <xf numFmtId="178" fontId="2" fillId="0" borderId="10" xfId="0" applyNumberFormat="1" applyFont="1" applyBorder="1" applyAlignment="1">
      <alignment horizontal="center" vertical="center"/>
    </xf>
    <xf numFmtId="178" fontId="2" fillId="0" borderId="11" xfId="0" applyNumberFormat="1" applyFont="1" applyBorder="1" applyAlignment="1">
      <alignment horizontal="center"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8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周期平方的倒數</a:t>
            </a:r>
            <a:r>
              <a:rPr lang="en-US" altLang="zh-TW" sz="18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 1/T^2 </a:t>
            </a:r>
            <a:r>
              <a:rPr lang="zh-TW" altLang="zh-TW" sz="18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與向心力</a:t>
            </a:r>
            <a:r>
              <a:rPr lang="en-US" altLang="zh-TW" sz="18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 F</a:t>
            </a:r>
            <a:endParaRPr lang="zh-TW" altLang="zh-TW" sz="18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809886264216978"/>
                  <c:y val="3.33821813939924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工作表1!$G$19:$G$23</c:f>
              <c:numCache>
                <c:formatCode>General</c:formatCode>
                <c:ptCount val="5"/>
                <c:pt idx="0">
                  <c:v>1.091381208450187</c:v>
                </c:pt>
                <c:pt idx="1">
                  <c:v>1.0280569197563605</c:v>
                </c:pt>
                <c:pt idx="2">
                  <c:v>0.90959185407025256</c:v>
                </c:pt>
                <c:pt idx="3">
                  <c:v>0.85346223844910929</c:v>
                </c:pt>
                <c:pt idx="4">
                  <c:v>0.61645275825306223</c:v>
                </c:pt>
              </c:numCache>
            </c:numRef>
          </c:xVal>
          <c:yVal>
            <c:numRef>
              <c:f>工作表1!$H$19:$H$23</c:f>
              <c:numCache>
                <c:formatCode>General</c:formatCode>
                <c:ptCount val="5"/>
                <c:pt idx="0">
                  <c:v>0.86847600000000014</c:v>
                </c:pt>
                <c:pt idx="1">
                  <c:v>0.77106400000000008</c:v>
                </c:pt>
                <c:pt idx="2">
                  <c:v>0.67424000000000006</c:v>
                </c:pt>
                <c:pt idx="3">
                  <c:v>0.57692600000000005</c:v>
                </c:pt>
                <c:pt idx="4">
                  <c:v>0.48069000000000006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0-4897-8BCE-59B8042CD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252888"/>
        <c:axId val="562263384"/>
      </c:scatterChart>
      <c:valAx>
        <c:axId val="562252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向心力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F(N)=mg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4452141294838145"/>
              <c:y val="0.888888888888888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263384"/>
        <c:crosses val="autoZero"/>
        <c:crossBetween val="midCat"/>
      </c:valAx>
      <c:valAx>
        <c:axId val="562263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1/T^2(1/s^2)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3888888888888888E-2"/>
              <c:y val="0.37545530766987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2252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6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周期平方</a:t>
            </a:r>
            <a:r>
              <a:rPr lang="en-US" altLang="zh-TW" sz="16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 T^2 </a:t>
            </a:r>
            <a:r>
              <a:rPr lang="zh-TW" altLang="zh-TW" sz="16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與旋轉半徑</a:t>
            </a:r>
            <a:r>
              <a:rPr lang="en-US" altLang="zh-TW" sz="160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 r</a:t>
            </a:r>
            <a:endParaRPr lang="zh-TW" altLang="zh-TW" sz="16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275109361329829"/>
                  <c:y val="9.62037037037037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工作表1!$C$19:$C$23</c:f>
              <c:numCache>
                <c:formatCode>General</c:formatCode>
                <c:ptCount val="5"/>
                <c:pt idx="0">
                  <c:v>0.86532785290000003</c:v>
                </c:pt>
                <c:pt idx="1">
                  <c:v>1.0356725823999999</c:v>
                </c:pt>
                <c:pt idx="2">
                  <c:v>1.2243422500000001</c:v>
                </c:pt>
                <c:pt idx="3">
                  <c:v>1.3872599524000002</c:v>
                </c:pt>
                <c:pt idx="4">
                  <c:v>1.5936537599999998</c:v>
                </c:pt>
              </c:numCache>
            </c:numRef>
          </c:xVal>
          <c:yVal>
            <c:numRef>
              <c:f>工作表1!$D$19:$D$23</c:f>
              <c:numCache>
                <c:formatCode>General</c:formatCode>
                <c:ptCount val="5"/>
                <c:pt idx="0">
                  <c:v>7.0000000000000007E-2</c:v>
                </c:pt>
                <c:pt idx="1">
                  <c:v>8.5000000000000006E-2</c:v>
                </c:pt>
                <c:pt idx="2">
                  <c:v>0.1</c:v>
                </c:pt>
                <c:pt idx="3">
                  <c:v>0.115</c:v>
                </c:pt>
                <c:pt idx="4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1-474E-9A80-860D20456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088168"/>
        <c:axId val="385088496"/>
      </c:scatterChart>
      <c:valAx>
        <c:axId val="38508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旋轉半徑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R(m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42310301837270342"/>
              <c:y val="0.874953703703703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5088496"/>
        <c:crosses val="autoZero"/>
        <c:crossBetween val="midCat"/>
      </c:valAx>
      <c:valAx>
        <c:axId val="3850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latin typeface="標楷體" panose="03000509000000000000" pitchFamily="65" charset="-120"/>
                    <a:ea typeface="標楷體" panose="03000509000000000000" pitchFamily="65" charset="-120"/>
                  </a:rPr>
                  <a:t>週期平方</a:t>
                </a:r>
                <a:r>
                  <a:rPr lang="en-US" altLang="zh-TW">
                    <a:latin typeface="標楷體" panose="03000509000000000000" pitchFamily="65" charset="-120"/>
                    <a:ea typeface="標楷體" panose="03000509000000000000" pitchFamily="65" charset="-120"/>
                  </a:rPr>
                  <a:t>T^2(s^2)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356589749198016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5088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改變向心力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174103237095368"/>
                  <c:y val="5.45370370370370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工作表1!$G$7:$G$11</c:f>
              <c:numCache>
                <c:formatCode>0.00000</c:formatCode>
                <c:ptCount val="5"/>
                <c:pt idx="0">
                  <c:v>0.86847600000000014</c:v>
                </c:pt>
                <c:pt idx="1">
                  <c:v>0.77106400000000008</c:v>
                </c:pt>
                <c:pt idx="2">
                  <c:v>0.67424000000000006</c:v>
                </c:pt>
                <c:pt idx="3">
                  <c:v>0.57692600000000005</c:v>
                </c:pt>
                <c:pt idx="4">
                  <c:v>0.48069000000000006</c:v>
                </c:pt>
              </c:numCache>
            </c:numRef>
          </c:xVal>
          <c:yVal>
            <c:numRef>
              <c:f>工作表1!$I$7:$I$11</c:f>
              <c:numCache>
                <c:formatCode>0.00000</c:formatCode>
                <c:ptCount val="5"/>
                <c:pt idx="0">
                  <c:v>1.091381208450187</c:v>
                </c:pt>
                <c:pt idx="1">
                  <c:v>1.0280569197563605</c:v>
                </c:pt>
                <c:pt idx="2">
                  <c:v>0.90959185407025256</c:v>
                </c:pt>
                <c:pt idx="3">
                  <c:v>0.85346223844910929</c:v>
                </c:pt>
                <c:pt idx="4">
                  <c:v>0.61645275825306223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3B-49F0-9EE3-71A2F874A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690416"/>
        <c:axId val="382689104"/>
      </c:scatterChart>
      <c:valAx>
        <c:axId val="38269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1/T^2(1/s^2)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2689104"/>
        <c:crosses val="autoZero"/>
        <c:crossBetween val="midCat"/>
      </c:valAx>
      <c:valAx>
        <c:axId val="3826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向心力</a:t>
                </a:r>
                <a:r>
                  <a:rPr lang="en-US" altLang="zh-TW"/>
                  <a:t>F(N)=mg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2.2222222222222223E-2"/>
              <c:y val="0.342121974336541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269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eaVert"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周期平方</a:t>
            </a: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 T^2 </a:t>
            </a:r>
            <a:r>
              <a:rPr lang="zh-TW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與 旋轉體質量</a:t>
            </a: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 M</a:t>
            </a:r>
            <a:endParaRPr lang="zh-TW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628193350831147"/>
                  <c:y val="1.51600320793234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工作表1!$K$11:$K$13</c:f>
              <c:numCache>
                <c:formatCode>0.00000</c:formatCode>
                <c:ptCount val="3"/>
                <c:pt idx="0">
                  <c:v>0.99540529000000011</c:v>
                </c:pt>
                <c:pt idx="1">
                  <c:v>0.81757763999999999</c:v>
                </c:pt>
                <c:pt idx="2">
                  <c:v>0.57304900000000003</c:v>
                </c:pt>
              </c:numCache>
            </c:numRef>
          </c:xVal>
          <c:yVal>
            <c:numRef>
              <c:f>工作表1!$L$11:$L$13</c:f>
              <c:numCache>
                <c:formatCode>0.00000</c:formatCode>
                <c:ptCount val="3"/>
                <c:pt idx="0">
                  <c:v>0.20856</c:v>
                </c:pt>
                <c:pt idx="1">
                  <c:v>0.15804000000000001</c:v>
                </c:pt>
                <c:pt idx="2">
                  <c:v>0.10738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0-4494-B12E-36E2CE4F0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662752"/>
        <c:axId val="380663408"/>
      </c:scatterChart>
      <c:valAx>
        <c:axId val="38066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周期平方</a:t>
                </a:r>
                <a:r>
                  <a:rPr lang="en-US" altLang="zh-TW" sz="1000" b="0" i="0" u="none" strike="noStrike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 T^2 </a:t>
                </a:r>
                <a:endParaRPr lang="zh-TW" altLang="en-US"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0.44342235345581804"/>
              <c:y val="0.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0663408"/>
        <c:crosses val="autoZero"/>
        <c:crossBetween val="midCat"/>
      </c:valAx>
      <c:valAx>
        <c:axId val="3806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200" b="0" i="0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旋轉體質量</a:t>
                </a:r>
                <a:r>
                  <a:rPr lang="en-US" altLang="zh-TW" sz="1200" b="0" i="0" baseline="0">
                    <a:effectLst/>
                    <a:latin typeface="標楷體" panose="03000509000000000000" pitchFamily="65" charset="-120"/>
                    <a:ea typeface="標楷體" panose="03000509000000000000" pitchFamily="65" charset="-120"/>
                  </a:rPr>
                  <a:t> M</a:t>
                </a:r>
                <a:endParaRPr lang="zh-TW" altLang="zh-TW" sz="1200">
                  <a:effectLst/>
                  <a:latin typeface="標楷體" panose="03000509000000000000" pitchFamily="65" charset="-120"/>
                  <a:ea typeface="標楷體" panose="03000509000000000000" pitchFamily="65" charset="-120"/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3726658646835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0662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15</xdr:row>
      <xdr:rowOff>179070</xdr:rowOff>
    </xdr:from>
    <xdr:to>
      <xdr:col>8</xdr:col>
      <xdr:colOff>937260</xdr:colOff>
      <xdr:row>29</xdr:row>
      <xdr:rowOff>41910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</xdr:colOff>
      <xdr:row>15</xdr:row>
      <xdr:rowOff>11430</xdr:rowOff>
    </xdr:from>
    <xdr:to>
      <xdr:col>4</xdr:col>
      <xdr:colOff>312420</xdr:colOff>
      <xdr:row>28</xdr:row>
      <xdr:rowOff>80010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251460</xdr:colOff>
      <xdr:row>7</xdr:row>
      <xdr:rowOff>95250</xdr:rowOff>
    </xdr:from>
    <xdr:to>
      <xdr:col>8</xdr:col>
      <xdr:colOff>647700</xdr:colOff>
      <xdr:row>14</xdr:row>
      <xdr:rowOff>49530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1912620</xdr:colOff>
      <xdr:row>8</xdr:row>
      <xdr:rowOff>87630</xdr:rowOff>
    </xdr:from>
    <xdr:to>
      <xdr:col>12</xdr:col>
      <xdr:colOff>1135380</xdr:colOff>
      <xdr:row>15</xdr:row>
      <xdr:rowOff>34290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topLeftCell="A13" workbookViewId="0">
      <selection activeCell="D7" sqref="D7"/>
    </sheetView>
  </sheetViews>
  <sheetFormatPr defaultRowHeight="16.2" x14ac:dyDescent="0.3"/>
  <cols>
    <col min="2" max="2" width="25.44140625" customWidth="1"/>
    <col min="3" max="3" width="16.21875" customWidth="1"/>
    <col min="4" max="5" width="21.44140625" customWidth="1"/>
    <col min="6" max="6" width="30.44140625" customWidth="1"/>
    <col min="7" max="7" width="15.77734375" customWidth="1"/>
    <col min="8" max="9" width="14.6640625" customWidth="1"/>
    <col min="10" max="10" width="30.6640625" customWidth="1"/>
    <col min="11" max="17" width="23.6640625" customWidth="1"/>
  </cols>
  <sheetData>
    <row r="1" spans="2:14" ht="16.8" thickBot="1" x14ac:dyDescent="0.35"/>
    <row r="2" spans="2:14" x14ac:dyDescent="0.3">
      <c r="B2" s="20" t="s">
        <v>22</v>
      </c>
      <c r="C2" s="21"/>
      <c r="D2" s="22"/>
      <c r="E2" s="2"/>
      <c r="F2" s="20" t="s">
        <v>24</v>
      </c>
      <c r="G2" s="21"/>
      <c r="H2" s="21"/>
      <c r="I2" s="22"/>
      <c r="J2" s="2"/>
      <c r="K2" s="20" t="s">
        <v>1</v>
      </c>
      <c r="L2" s="21"/>
      <c r="M2" s="21"/>
      <c r="N2" s="22"/>
    </row>
    <row r="3" spans="2:14" x14ac:dyDescent="0.3">
      <c r="B3" s="38" t="s">
        <v>10</v>
      </c>
      <c r="C3" s="39"/>
      <c r="D3" s="40"/>
      <c r="E3" s="2"/>
      <c r="F3" s="23" t="s">
        <v>13</v>
      </c>
      <c r="G3" s="24"/>
      <c r="H3" s="24"/>
      <c r="I3" s="25"/>
      <c r="J3" s="2"/>
      <c r="K3" s="23" t="s">
        <v>18</v>
      </c>
      <c r="L3" s="24"/>
      <c r="M3" s="24"/>
      <c r="N3" s="25"/>
    </row>
    <row r="4" spans="2:14" x14ac:dyDescent="0.3">
      <c r="B4" s="41" t="s">
        <v>11</v>
      </c>
      <c r="C4" s="42"/>
      <c r="D4" s="43"/>
      <c r="E4" s="2"/>
      <c r="F4" s="26" t="s">
        <v>14</v>
      </c>
      <c r="G4" s="27"/>
      <c r="H4" s="27"/>
      <c r="I4" s="28"/>
      <c r="J4" s="2"/>
      <c r="K4" s="23" t="s">
        <v>19</v>
      </c>
      <c r="L4" s="24"/>
      <c r="M4" s="24"/>
      <c r="N4" s="25"/>
    </row>
    <row r="5" spans="2:14" x14ac:dyDescent="0.3">
      <c r="B5" s="38" t="s">
        <v>5</v>
      </c>
      <c r="C5" s="39"/>
      <c r="D5" s="40"/>
      <c r="E5" s="2"/>
      <c r="F5" s="23" t="s">
        <v>6</v>
      </c>
      <c r="G5" s="24"/>
      <c r="H5" s="24"/>
      <c r="I5" s="25"/>
      <c r="J5" s="2"/>
      <c r="K5" s="23" t="s">
        <v>14</v>
      </c>
      <c r="L5" s="24"/>
      <c r="M5" s="24"/>
      <c r="N5" s="25"/>
    </row>
    <row r="6" spans="2:14" x14ac:dyDescent="0.3">
      <c r="B6" s="3" t="s">
        <v>9</v>
      </c>
      <c r="C6" s="8" t="s">
        <v>3</v>
      </c>
      <c r="D6" s="9" t="s">
        <v>4</v>
      </c>
      <c r="E6" s="2"/>
      <c r="F6" s="3" t="s">
        <v>15</v>
      </c>
      <c r="G6" s="8" t="s">
        <v>25</v>
      </c>
      <c r="H6" s="8" t="s">
        <v>7</v>
      </c>
      <c r="I6" s="9" t="s">
        <v>8</v>
      </c>
      <c r="J6" s="2"/>
      <c r="K6" s="3" t="s">
        <v>20</v>
      </c>
      <c r="L6" s="8" t="s">
        <v>3</v>
      </c>
      <c r="M6" s="8" t="s">
        <v>21</v>
      </c>
      <c r="N6" s="9" t="s">
        <v>2</v>
      </c>
    </row>
    <row r="7" spans="2:14" ht="31.2" customHeight="1" x14ac:dyDescent="0.3">
      <c r="B7" s="11">
        <v>7.0000000000000007E-2</v>
      </c>
      <c r="C7" s="4">
        <v>0.93023</v>
      </c>
      <c r="D7" s="5">
        <f>C7^2</f>
        <v>0.86532785290000003</v>
      </c>
      <c r="E7" s="2"/>
      <c r="F7" s="13">
        <v>8.8620000000000004E-2</v>
      </c>
      <c r="G7" s="4">
        <f>F7*9.8</f>
        <v>0.86847600000000014</v>
      </c>
      <c r="H7" s="4">
        <v>0.95721999999999996</v>
      </c>
      <c r="I7" s="5">
        <f>1/H7^2</f>
        <v>1.091381208450187</v>
      </c>
      <c r="J7" s="2"/>
      <c r="K7" s="13">
        <v>0.20856</v>
      </c>
      <c r="L7" s="16">
        <v>0.99770000000000003</v>
      </c>
      <c r="M7" s="16">
        <f>4*PI()^2*0.085*K7/L7^2</f>
        <v>0.70308808176316473</v>
      </c>
      <c r="N7" s="9">
        <f>(0.67424-M7)/0.67424*100</f>
        <v>-4.2786072857090618</v>
      </c>
    </row>
    <row r="8" spans="2:14" ht="31.2" customHeight="1" x14ac:dyDescent="0.3">
      <c r="B8" s="11">
        <v>8.5000000000000006E-2</v>
      </c>
      <c r="C8" s="4">
        <v>1.0176799999999999</v>
      </c>
      <c r="D8" s="5">
        <f t="shared" ref="D8:D11" si="0">C8^2</f>
        <v>1.0356725823999999</v>
      </c>
      <c r="E8" s="2"/>
      <c r="F8" s="13">
        <v>7.868E-2</v>
      </c>
      <c r="G8" s="4">
        <f t="shared" ref="G8:G11" si="1">F8*9.8</f>
        <v>0.77106400000000008</v>
      </c>
      <c r="H8" s="4">
        <v>0.98626000000000003</v>
      </c>
      <c r="I8" s="5">
        <f t="shared" ref="I8:I11" si="2">1/H8^2</f>
        <v>1.0280569197563605</v>
      </c>
      <c r="J8" s="2"/>
      <c r="K8" s="13">
        <v>0.15804000000000001</v>
      </c>
      <c r="L8" s="16">
        <v>0.9042</v>
      </c>
      <c r="M8" s="16">
        <f t="shared" ref="M8:M9" si="3">4*PI()^2*0.085*K8/L8^2</f>
        <v>0.64865934328435793</v>
      </c>
      <c r="N8" s="9">
        <f t="shared" ref="N8:N9" si="4">(0.67424-M8)/0.67424*100</f>
        <v>3.7939986823152037</v>
      </c>
    </row>
    <row r="9" spans="2:14" ht="31.2" customHeight="1" thickBot="1" x14ac:dyDescent="0.35">
      <c r="B9" s="11">
        <v>0.1</v>
      </c>
      <c r="C9" s="4">
        <v>1.1065</v>
      </c>
      <c r="D9" s="5">
        <f t="shared" si="0"/>
        <v>1.2243422500000001</v>
      </c>
      <c r="E9" s="2"/>
      <c r="F9" s="13">
        <v>6.88E-2</v>
      </c>
      <c r="G9" s="4">
        <f t="shared" si="1"/>
        <v>0.67424000000000006</v>
      </c>
      <c r="H9" s="4">
        <v>1.0485199999999999</v>
      </c>
      <c r="I9" s="5">
        <f t="shared" si="2"/>
        <v>0.90959185407025256</v>
      </c>
      <c r="J9" s="2"/>
      <c r="K9" s="14">
        <v>0.10738</v>
      </c>
      <c r="L9" s="17">
        <v>0.75700000000000001</v>
      </c>
      <c r="M9" s="16">
        <f t="shared" si="3"/>
        <v>0.6287967713062087</v>
      </c>
      <c r="N9" s="9">
        <f t="shared" si="4"/>
        <v>6.7399188262030219</v>
      </c>
    </row>
    <row r="10" spans="2:14" ht="31.2" customHeight="1" x14ac:dyDescent="0.3">
      <c r="B10" s="11">
        <v>0.115</v>
      </c>
      <c r="C10" s="4">
        <v>1.1778200000000001</v>
      </c>
      <c r="D10" s="5">
        <f t="shared" si="0"/>
        <v>1.3872599524000002</v>
      </c>
      <c r="E10" s="2"/>
      <c r="F10" s="13">
        <v>5.8869999999999999E-2</v>
      </c>
      <c r="G10" s="4">
        <f t="shared" si="1"/>
        <v>0.57692600000000005</v>
      </c>
      <c r="H10" s="4">
        <v>1.0824499999999999</v>
      </c>
      <c r="I10" s="5">
        <f t="shared" si="2"/>
        <v>0.85346223844910929</v>
      </c>
      <c r="J10" s="2"/>
      <c r="K10" s="2"/>
      <c r="L10" s="2"/>
      <c r="M10" s="2"/>
      <c r="N10" s="2"/>
    </row>
    <row r="11" spans="2:14" ht="31.2" customHeight="1" thickBot="1" x14ac:dyDescent="0.35">
      <c r="B11" s="12">
        <v>0.13</v>
      </c>
      <c r="C11" s="7">
        <v>1.2624</v>
      </c>
      <c r="D11" s="5">
        <f t="shared" si="0"/>
        <v>1.5936537599999998</v>
      </c>
      <c r="E11" s="2"/>
      <c r="F11" s="14">
        <v>4.9050000000000003E-2</v>
      </c>
      <c r="G11" s="4">
        <f t="shared" si="1"/>
        <v>0.48069000000000006</v>
      </c>
      <c r="H11" s="7">
        <v>1.2736499999999999</v>
      </c>
      <c r="I11" s="5">
        <f t="shared" si="2"/>
        <v>0.61645275825306223</v>
      </c>
      <c r="J11" s="2"/>
      <c r="K11" s="46">
        <f>L7^2</f>
        <v>0.99540529000000011</v>
      </c>
      <c r="L11" s="46">
        <v>0.20856</v>
      </c>
      <c r="M11" s="2"/>
      <c r="N11" s="2"/>
    </row>
    <row r="12" spans="2:14" ht="31.2" customHeight="1" thickBot="1" x14ac:dyDescent="0.35">
      <c r="B12" s="2"/>
      <c r="C12" s="2"/>
      <c r="D12" s="2"/>
      <c r="E12" s="2"/>
      <c r="F12" s="15"/>
      <c r="G12" s="15"/>
      <c r="H12" s="15"/>
      <c r="I12" s="15"/>
      <c r="J12" s="2"/>
      <c r="K12" s="46">
        <f t="shared" ref="K12:K13" si="5">L8^2</f>
        <v>0.81757763999999999</v>
      </c>
      <c r="L12" s="46">
        <v>0.15804000000000001</v>
      </c>
      <c r="M12" s="2"/>
      <c r="N12" s="2"/>
    </row>
    <row r="13" spans="2:14" ht="31.8" customHeight="1" x14ac:dyDescent="0.3">
      <c r="B13" s="10" t="s">
        <v>23</v>
      </c>
      <c r="C13" s="44">
        <v>0.67423999999999995</v>
      </c>
      <c r="D13" s="45"/>
      <c r="E13" s="2"/>
      <c r="F13" s="10" t="s">
        <v>16</v>
      </c>
      <c r="G13" s="29">
        <v>0.20856</v>
      </c>
      <c r="H13" s="29"/>
      <c r="I13" s="30"/>
      <c r="J13" s="2"/>
      <c r="K13" s="46">
        <f t="shared" si="5"/>
        <v>0.57304900000000003</v>
      </c>
      <c r="L13" s="46">
        <v>0.10738</v>
      </c>
      <c r="M13" s="2"/>
      <c r="N13" s="2"/>
    </row>
    <row r="14" spans="2:14" ht="31.8" customHeight="1" x14ac:dyDescent="0.3">
      <c r="B14" s="3" t="s">
        <v>12</v>
      </c>
      <c r="C14" s="34">
        <v>0.68256700000000003</v>
      </c>
      <c r="D14" s="35"/>
      <c r="E14" s="2"/>
      <c r="F14" s="3" t="s">
        <v>17</v>
      </c>
      <c r="G14" s="31">
        <v>0.23935600000000001</v>
      </c>
      <c r="H14" s="32"/>
      <c r="I14" s="33"/>
      <c r="J14" s="2"/>
      <c r="K14" s="2"/>
      <c r="L14" s="2"/>
      <c r="M14" s="2"/>
      <c r="N14" s="2"/>
    </row>
    <row r="15" spans="2:14" ht="31.8" customHeight="1" thickBot="1" x14ac:dyDescent="0.35">
      <c r="B15" s="6" t="s">
        <v>0</v>
      </c>
      <c r="C15" s="36">
        <f>(C13-C14)/C13*100</f>
        <v>-1.2350201708590538</v>
      </c>
      <c r="D15" s="37"/>
      <c r="E15" s="2"/>
      <c r="F15" s="6" t="s">
        <v>0</v>
      </c>
      <c r="G15" s="18">
        <f>(G13-G14)/G13*100</f>
        <v>-14.766014576141167</v>
      </c>
      <c r="H15" s="18"/>
      <c r="I15" s="19"/>
      <c r="J15" s="2"/>
      <c r="K15" s="2"/>
      <c r="L15" s="2"/>
      <c r="M15" s="2"/>
      <c r="N15" s="2"/>
    </row>
    <row r="16" spans="2:1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9" spans="2:14" x14ac:dyDescent="0.3">
      <c r="C19">
        <v>0.86532785290000003</v>
      </c>
      <c r="D19">
        <v>7.0000000000000007E-2</v>
      </c>
      <c r="G19">
        <v>1.091381208450187</v>
      </c>
      <c r="H19">
        <v>0.86847600000000014</v>
      </c>
    </row>
    <row r="20" spans="2:14" x14ac:dyDescent="0.3">
      <c r="C20">
        <v>1.0356725823999999</v>
      </c>
      <c r="D20">
        <v>8.5000000000000006E-2</v>
      </c>
      <c r="G20">
        <v>1.0280569197563605</v>
      </c>
      <c r="H20">
        <v>0.77106400000000008</v>
      </c>
    </row>
    <row r="21" spans="2:14" x14ac:dyDescent="0.3">
      <c r="C21">
        <v>1.2243422500000001</v>
      </c>
      <c r="D21">
        <v>0.1</v>
      </c>
      <c r="G21">
        <v>0.90959185407025256</v>
      </c>
      <c r="H21">
        <v>0.67424000000000006</v>
      </c>
    </row>
    <row r="22" spans="2:14" x14ac:dyDescent="0.3">
      <c r="C22">
        <v>1.3872599524000002</v>
      </c>
      <c r="D22">
        <v>0.115</v>
      </c>
      <c r="G22">
        <v>0.85346223844910929</v>
      </c>
      <c r="H22">
        <v>0.57692600000000005</v>
      </c>
    </row>
    <row r="23" spans="2:14" x14ac:dyDescent="0.3">
      <c r="C23">
        <v>1.5936537599999998</v>
      </c>
      <c r="D23">
        <v>0.13</v>
      </c>
      <c r="G23">
        <v>0.61645275825306223</v>
      </c>
      <c r="H23">
        <v>0.48069000000000006</v>
      </c>
    </row>
  </sheetData>
  <mergeCells count="18">
    <mergeCell ref="C14:D14"/>
    <mergeCell ref="C15:D15"/>
    <mergeCell ref="B2:D2"/>
    <mergeCell ref="B3:D3"/>
    <mergeCell ref="B4:D4"/>
    <mergeCell ref="B5:D5"/>
    <mergeCell ref="C13:D13"/>
    <mergeCell ref="G15:I15"/>
    <mergeCell ref="K2:N2"/>
    <mergeCell ref="K3:N3"/>
    <mergeCell ref="K4:N4"/>
    <mergeCell ref="K5:N5"/>
    <mergeCell ref="F2:I2"/>
    <mergeCell ref="F3:I3"/>
    <mergeCell ref="F4:I4"/>
    <mergeCell ref="F5:I5"/>
    <mergeCell ref="G13:I13"/>
    <mergeCell ref="G14:I14"/>
  </mergeCells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工作表1!G19:H19</xm:f>
              <xm:sqref>I19</xm:sqref>
            </x14:sparkline>
            <x14:sparkline>
              <xm:f>工作表1!G20:H20</xm:f>
              <xm:sqref>I20</xm:sqref>
            </x14:sparkline>
            <x14:sparkline>
              <xm:f>工作表1!G21:H21</xm:f>
              <xm:sqref>I21</xm:sqref>
            </x14:sparkline>
            <x14:sparkline>
              <xm:f>工作表1!G22:H22</xm:f>
              <xm:sqref>I22</xm:sqref>
            </x14:sparkline>
            <x14:sparkline>
              <xm:f>工作表1!G23:H23</xm:f>
              <xm:sqref>I23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2020-10-18T16:11:32Z</dcterms:created>
  <dcterms:modified xsi:type="dcterms:W3CDTF">2020-10-25T04:42:43Z</dcterms:modified>
</cp:coreProperties>
</file>