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yHN2IlEWM0CGWb6nx7kSnAlGVMSfldgjq7+63SclPQ="/>
    </ext>
  </extLst>
</workbook>
</file>

<file path=xl/sharedStrings.xml><?xml version="1.0" encoding="utf-8"?>
<sst xmlns="http://schemas.openxmlformats.org/spreadsheetml/2006/main" count="70" uniqueCount="37">
  <si>
    <t>average</t>
  </si>
  <si>
    <t>有針的車</t>
  </si>
  <si>
    <t>有針的三根滑車</t>
  </si>
  <si>
    <t>arduino 板</t>
  </si>
  <si>
    <t>橡皮筋</t>
  </si>
  <si>
    <t>磁鐵</t>
  </si>
  <si>
    <t>黏土</t>
  </si>
  <si>
    <t>插銷</t>
  </si>
  <si>
    <t>光電+光電</t>
  </si>
  <si>
    <t>Arduino+光電閘</t>
  </si>
  <si>
    <t>光電閘+光電閘</t>
  </si>
  <si>
    <t>磁鐵A</t>
  </si>
  <si>
    <t>m1&lt;m2</t>
  </si>
  <si>
    <t>m1~~m2</t>
  </si>
  <si>
    <t>m1&gt;m2</t>
  </si>
  <si>
    <t>磁鐵B</t>
  </si>
  <si>
    <t>滑車m1(g)</t>
  </si>
  <si>
    <t>插黏土的針</t>
  </si>
  <si>
    <t>滑車m2(g)</t>
  </si>
  <si>
    <t>v1i(cm/s)</t>
  </si>
  <si>
    <t>砝碼A</t>
  </si>
  <si>
    <t>v1f(cm/s)</t>
  </si>
  <si>
    <t>砝碼B</t>
  </si>
  <si>
    <t>v2i(cm/s)</t>
  </si>
  <si>
    <t>v2f(m/s)</t>
  </si>
  <si>
    <t>恢復係數</t>
  </si>
  <si>
    <t>pi</t>
  </si>
  <si>
    <t>pf</t>
  </si>
  <si>
    <t>動量損失</t>
  </si>
  <si>
    <t>理論值</t>
  </si>
  <si>
    <t>實驗誤差</t>
  </si>
  <si>
    <t>Ki</t>
  </si>
  <si>
    <t>Kf</t>
  </si>
  <si>
    <t>動能損失</t>
  </si>
  <si>
    <t>t(s)</t>
  </si>
  <si>
    <t>t(ms)</t>
  </si>
  <si>
    <t>x(cm)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</si>
</sst>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918031707544107"/>
          <c:y val="0.2615584602403002"/>
          <c:w val="0.8657480878076025"/>
          <c:h val="0.543882239223068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Sheet1!$P$28:$P$64</c:f>
            </c:numRef>
          </c:xVal>
          <c:yVal>
            <c:numRef>
              <c:f>Sheet1!$R$28:$R$64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065787"/>
        <c:axId val="652735057"/>
      </c:scatterChart>
      <c:valAx>
        <c:axId val="21100657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2735057"/>
      </c:valAx>
      <c:valAx>
        <c:axId val="652735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006578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Sheet1!$P$42:$P$57</c:f>
            </c:numRef>
          </c:xVal>
          <c:yVal>
            <c:numRef>
              <c:f>Sheet1!$R$42:$R$57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059581"/>
        <c:axId val="1611472378"/>
      </c:scatterChart>
      <c:valAx>
        <c:axId val="12570595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11472378"/>
      </c:valAx>
      <c:valAx>
        <c:axId val="1611472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7059581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Sheet1!$X$28:$X$86</c:f>
            </c:numRef>
          </c:xVal>
          <c:yVal>
            <c:numRef>
              <c:f>Sheet1!$Z$28:$Z$86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64464"/>
        <c:axId val="1926762194"/>
      </c:scatterChart>
      <c:valAx>
        <c:axId val="4772644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6762194"/>
      </c:valAx>
      <c:valAx>
        <c:axId val="1926762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7726446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Sheet1!$X$47:$X$58</c:f>
            </c:numRef>
          </c:xVal>
          <c:yVal>
            <c:numRef>
              <c:f>Sheet1!$Z$47:$Z$58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202534"/>
        <c:axId val="920481482"/>
      </c:scatterChart>
      <c:valAx>
        <c:axId val="7182025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0481482"/>
      </c:valAx>
      <c:valAx>
        <c:axId val="920481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8202534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Sheet1!$X$62:$X$75</c:f>
            </c:numRef>
          </c:xVal>
          <c:yVal>
            <c:numRef>
              <c:f>Sheet1!$Z$62:$Z$75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304450"/>
        <c:axId val="962877834"/>
      </c:scatterChart>
      <c:valAx>
        <c:axId val="4573044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62877834"/>
      </c:valAx>
      <c:valAx>
        <c:axId val="962877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730445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Sheet1!$J$28:$J$55</c:f>
            </c:numRef>
          </c:xVal>
          <c:yVal>
            <c:numRef>
              <c:f>Sheet1!$L$28:$L$55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8076"/>
        <c:axId val="828534531"/>
      </c:scatterChart>
      <c:valAx>
        <c:axId val="19980980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8534531"/>
      </c:valAx>
      <c:valAx>
        <c:axId val="828534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8098076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Sheet1!$J$36:$J$46</c:f>
            </c:numRef>
          </c:xVal>
          <c:yVal>
            <c:numRef>
              <c:f>Sheet1!$L$36:$L$46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67848"/>
        <c:axId val="1216895862"/>
      </c:scatterChart>
      <c:valAx>
        <c:axId val="5182678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16895862"/>
      </c:valAx>
      <c:valAx>
        <c:axId val="1216895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18267848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Sheet1!$J$49:$J$53</c:f>
            </c:numRef>
          </c:xVal>
          <c:yVal>
            <c:numRef>
              <c:f>Sheet1!$L$49:$L$53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780926"/>
        <c:axId val="422999413"/>
      </c:scatterChart>
      <c:valAx>
        <c:axId val="18027809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2999413"/>
      </c:valAx>
      <c:valAx>
        <c:axId val="4229994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02780926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Sheet1!$AK$28:$AK$65</c:f>
            </c:numRef>
          </c:xVal>
          <c:yVal>
            <c:numRef>
              <c:f>Sheet1!$AM$28:$AM$65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257860"/>
        <c:axId val="1092866448"/>
      </c:scatterChart>
      <c:valAx>
        <c:axId val="10062578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2866448"/>
      </c:valAx>
      <c:valAx>
        <c:axId val="1092866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06257860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Sheet1!$AK$37:$AK$54</c:f>
            </c:numRef>
          </c:xVal>
          <c:yVal>
            <c:numRef>
              <c:f>Sheet1!$AM$37:$AM$54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176155"/>
        <c:axId val="1394982071"/>
      </c:scatterChart>
      <c:valAx>
        <c:axId val="18721761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4982071"/>
      </c:valAx>
      <c:valAx>
        <c:axId val="1394982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2176155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Sheet1!$AK$56:$AK$64</c:f>
            </c:numRef>
          </c:xVal>
          <c:yVal>
            <c:numRef>
              <c:f>Sheet1!$AM$56:$AM$64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0511"/>
        <c:axId val="1479302435"/>
      </c:scatterChart>
      <c:valAx>
        <c:axId val="11944905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9302435"/>
      </c:valAx>
      <c:valAx>
        <c:axId val="1479302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4490511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Sheet1!$AQ$28:$AQ$91</c:f>
            </c:numRef>
          </c:xVal>
          <c:yVal>
            <c:numRef>
              <c:f>Sheet1!$AS$28:$AS$91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035530"/>
        <c:axId val="243648455"/>
      </c:scatterChart>
      <c:valAx>
        <c:axId val="7340355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3648455"/>
      </c:valAx>
      <c:valAx>
        <c:axId val="243648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34035530"/>
      </c:valAx>
    </c:plotArea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046981627296589"/>
          <c:y val="0.2000925925925926"/>
          <c:w val="0.8965301837270341"/>
          <c:h val="0.7156561679790027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Sheet1!$AQ$35:$AQ$50</c:f>
            </c:numRef>
          </c:xVal>
          <c:yVal>
            <c:numRef>
              <c:f>Sheet1!$AS$35:$AS$50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572319"/>
        <c:axId val="1369065623"/>
      </c:scatterChart>
      <c:valAx>
        <c:axId val="8685723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9065623"/>
      </c:valAx>
      <c:valAx>
        <c:axId val="1369065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8572319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Sheet1!$AQ$54:$AQ$78</c:f>
            </c:numRef>
          </c:xVal>
          <c:yVal>
            <c:numRef>
              <c:f>Sheet1!$AS$54:$AS$78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821999"/>
        <c:axId val="210790271"/>
      </c:scatterChart>
      <c:valAx>
        <c:axId val="4178219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790271"/>
      </c:valAx>
      <c:valAx>
        <c:axId val="210790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7821999"/>
      </c:valAx>
    </c:plotArea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Sheet1!$AD$28:$AD$73</c:f>
            </c:numRef>
          </c:xVal>
          <c:yVal>
            <c:numRef>
              <c:f>Sheet1!$AF$28:$AF$73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195849"/>
        <c:axId val="1198995197"/>
      </c:scatterChart>
      <c:valAx>
        <c:axId val="21131958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8995197"/>
      </c:valAx>
      <c:valAx>
        <c:axId val="1198995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3195849"/>
      </c:valAx>
    </c:plotArea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Sheet1!$AD$58:$AD$73</c:f>
            </c:numRef>
          </c:xVal>
          <c:yVal>
            <c:numRef>
              <c:f>Sheet1!$AF$58:$AF$73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658552"/>
        <c:axId val="1726703179"/>
      </c:scatterChart>
      <c:valAx>
        <c:axId val="18906585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6703179"/>
      </c:valAx>
      <c:valAx>
        <c:axId val="1726703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90658552"/>
      </c:valAx>
    </c:plotArea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Sheet1!$AD$39:$AD$56</c:f>
            </c:numRef>
          </c:xVal>
          <c:yVal>
            <c:numRef>
              <c:f>Sheet1!$AF$39:$AF$56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01418"/>
        <c:axId val="853275591"/>
      </c:scatterChart>
      <c:valAx>
        <c:axId val="15138014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3275591"/>
      </c:valAx>
      <c:valAx>
        <c:axId val="853275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380141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19050</xdr:colOff>
      <xdr:row>78</xdr:row>
      <xdr:rowOff>47625</xdr:rowOff>
    </xdr:from>
    <xdr:ext cx="3381375" cy="1609725"/>
    <xdr:graphicFrame>
      <xdr:nvGraphicFramePr>
        <xdr:cNvPr id="134292091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28575</xdr:colOff>
      <xdr:row>88</xdr:row>
      <xdr:rowOff>180975</xdr:rowOff>
    </xdr:from>
    <xdr:ext cx="3371850" cy="1619250"/>
    <xdr:graphicFrame>
      <xdr:nvGraphicFramePr>
        <xdr:cNvPr id="105248977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352425</xdr:colOff>
      <xdr:row>86</xdr:row>
      <xdr:rowOff>123825</xdr:rowOff>
    </xdr:from>
    <xdr:ext cx="3333750" cy="1733550"/>
    <xdr:graphicFrame>
      <xdr:nvGraphicFramePr>
        <xdr:cNvPr id="44145724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21</xdr:col>
      <xdr:colOff>371475</xdr:colOff>
      <xdr:row>97</xdr:row>
      <xdr:rowOff>47625</xdr:rowOff>
    </xdr:from>
    <xdr:ext cx="3448050" cy="1876425"/>
    <xdr:graphicFrame>
      <xdr:nvGraphicFramePr>
        <xdr:cNvPr id="58129650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21</xdr:col>
      <xdr:colOff>371475</xdr:colOff>
      <xdr:row>108</xdr:row>
      <xdr:rowOff>171450</xdr:rowOff>
    </xdr:from>
    <xdr:ext cx="3505200" cy="1828800"/>
    <xdr:graphicFrame>
      <xdr:nvGraphicFramePr>
        <xdr:cNvPr id="29469514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142875</xdr:colOff>
      <xdr:row>56</xdr:row>
      <xdr:rowOff>47625</xdr:rowOff>
    </xdr:from>
    <xdr:ext cx="3438525" cy="2114550"/>
    <xdr:graphicFrame>
      <xdr:nvGraphicFramePr>
        <xdr:cNvPr id="49393866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95250</xdr:colOff>
      <xdr:row>69</xdr:row>
      <xdr:rowOff>85725</xdr:rowOff>
    </xdr:from>
    <xdr:ext cx="3743325" cy="2352675"/>
    <xdr:graphicFrame>
      <xdr:nvGraphicFramePr>
        <xdr:cNvPr id="131967234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</xdr:col>
      <xdr:colOff>428625</xdr:colOff>
      <xdr:row>84</xdr:row>
      <xdr:rowOff>47625</xdr:rowOff>
    </xdr:from>
    <xdr:ext cx="3667125" cy="1657350"/>
    <xdr:graphicFrame>
      <xdr:nvGraphicFramePr>
        <xdr:cNvPr id="192208149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34</xdr:col>
      <xdr:colOff>495300</xdr:colOff>
      <xdr:row>66</xdr:row>
      <xdr:rowOff>104775</xdr:rowOff>
    </xdr:from>
    <xdr:ext cx="3476625" cy="2009775"/>
    <xdr:graphicFrame>
      <xdr:nvGraphicFramePr>
        <xdr:cNvPr id="209681855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34</xdr:col>
      <xdr:colOff>428625</xdr:colOff>
      <xdr:row>79</xdr:row>
      <xdr:rowOff>133350</xdr:rowOff>
    </xdr:from>
    <xdr:ext cx="3762375" cy="2114550"/>
    <xdr:graphicFrame>
      <xdr:nvGraphicFramePr>
        <xdr:cNvPr id="328836197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34</xdr:col>
      <xdr:colOff>390525</xdr:colOff>
      <xdr:row>92</xdr:row>
      <xdr:rowOff>123825</xdr:rowOff>
    </xdr:from>
    <xdr:ext cx="3876675" cy="2286000"/>
    <xdr:graphicFrame>
      <xdr:nvGraphicFramePr>
        <xdr:cNvPr id="104597406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41</xdr:col>
      <xdr:colOff>495300</xdr:colOff>
      <xdr:row>91</xdr:row>
      <xdr:rowOff>142875</xdr:rowOff>
    </xdr:from>
    <xdr:ext cx="3619500" cy="2066925"/>
    <xdr:graphicFrame>
      <xdr:nvGraphicFramePr>
        <xdr:cNvPr id="1207131634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41</xdr:col>
      <xdr:colOff>504825</xdr:colOff>
      <xdr:row>104</xdr:row>
      <xdr:rowOff>47625</xdr:rowOff>
    </xdr:from>
    <xdr:ext cx="3619500" cy="2009775"/>
    <xdr:graphicFrame>
      <xdr:nvGraphicFramePr>
        <xdr:cNvPr id="1732208402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41</xdr:col>
      <xdr:colOff>457200</xdr:colOff>
      <xdr:row>116</xdr:row>
      <xdr:rowOff>142875</xdr:rowOff>
    </xdr:from>
    <xdr:ext cx="3590925" cy="2047875"/>
    <xdr:graphicFrame>
      <xdr:nvGraphicFramePr>
        <xdr:cNvPr id="1782333058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552450</xdr:colOff>
      <xdr:row>75</xdr:row>
      <xdr:rowOff>180975</xdr:rowOff>
    </xdr:from>
    <xdr:ext cx="3057525" cy="1866900"/>
    <xdr:graphicFrame>
      <xdr:nvGraphicFramePr>
        <xdr:cNvPr id="65256870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28</xdr:col>
      <xdr:colOff>352425</xdr:colOff>
      <xdr:row>99</xdr:row>
      <xdr:rowOff>95250</xdr:rowOff>
    </xdr:from>
    <xdr:ext cx="3448050" cy="1866900"/>
    <xdr:graphicFrame>
      <xdr:nvGraphicFramePr>
        <xdr:cNvPr id="82740151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28</xdr:col>
      <xdr:colOff>428625</xdr:colOff>
      <xdr:row>86</xdr:row>
      <xdr:rowOff>161925</xdr:rowOff>
    </xdr:from>
    <xdr:ext cx="3019425" cy="2047875"/>
    <xdr:graphicFrame>
      <xdr:nvGraphicFramePr>
        <xdr:cNvPr id="1255933494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 ht="14.25" customHeight="1">
      <c r="AF1" s="1">
        <v>1.0</v>
      </c>
      <c r="AG1" s="1">
        <v>2.0</v>
      </c>
      <c r="AH1" s="1">
        <v>3.0</v>
      </c>
      <c r="AI1" s="1">
        <v>4.0</v>
      </c>
      <c r="AJ1" s="1">
        <v>5.0</v>
      </c>
      <c r="AK1" s="1" t="s">
        <v>0</v>
      </c>
    </row>
    <row r="2" ht="14.25" customHeight="1">
      <c r="AE2" s="1" t="s">
        <v>1</v>
      </c>
      <c r="AF2" s="1">
        <v>381.64</v>
      </c>
      <c r="AG2" s="1">
        <v>381.62</v>
      </c>
      <c r="AH2" s="1">
        <v>381.64</v>
      </c>
      <c r="AI2" s="1">
        <v>381.62</v>
      </c>
      <c r="AJ2" s="1">
        <v>381.64</v>
      </c>
      <c r="AK2" s="1">
        <f t="shared" ref="AK2:AK12" si="1">AVERAGE(AF2:AJ2)</f>
        <v>381.632</v>
      </c>
    </row>
    <row r="3" ht="14.25" customHeight="1">
      <c r="AE3" s="1" t="s">
        <v>2</v>
      </c>
      <c r="AF3" s="1">
        <v>388.73</v>
      </c>
      <c r="AG3" s="1">
        <v>388.72</v>
      </c>
      <c r="AH3" s="1">
        <v>388.74</v>
      </c>
      <c r="AI3" s="1">
        <v>388.73</v>
      </c>
      <c r="AJ3" s="1">
        <v>388.75</v>
      </c>
      <c r="AK3" s="1">
        <f t="shared" si="1"/>
        <v>388.734</v>
      </c>
    </row>
    <row r="4" ht="14.25" customHeight="1">
      <c r="AE4" s="1" t="s">
        <v>3</v>
      </c>
      <c r="AF4" s="1">
        <v>14.63</v>
      </c>
      <c r="AG4" s="1">
        <v>14.62</v>
      </c>
      <c r="AH4" s="1">
        <v>14.6</v>
      </c>
      <c r="AI4" s="1">
        <v>14.61</v>
      </c>
      <c r="AJ4" s="1">
        <v>14.6</v>
      </c>
      <c r="AK4" s="1">
        <f t="shared" si="1"/>
        <v>14.612</v>
      </c>
    </row>
    <row r="5" ht="14.25" customHeight="1">
      <c r="AE5" s="1" t="s">
        <v>4</v>
      </c>
      <c r="AF5" s="1">
        <v>11.1</v>
      </c>
      <c r="AG5" s="1">
        <v>11.09</v>
      </c>
      <c r="AH5" s="1">
        <v>11.08</v>
      </c>
      <c r="AI5" s="1">
        <v>11.09</v>
      </c>
      <c r="AJ5" s="1">
        <v>11.09</v>
      </c>
      <c r="AK5" s="1">
        <f t="shared" si="1"/>
        <v>11.09</v>
      </c>
    </row>
    <row r="6" ht="14.25" customHeight="1">
      <c r="M6" s="2" t="s">
        <v>4</v>
      </c>
      <c r="T6" s="2" t="s">
        <v>5</v>
      </c>
      <c r="AA6" s="2" t="s">
        <v>6</v>
      </c>
      <c r="AE6" s="1" t="s">
        <v>7</v>
      </c>
      <c r="AF6" s="1">
        <v>9.55</v>
      </c>
      <c r="AG6" s="1">
        <v>9.54</v>
      </c>
      <c r="AH6" s="1">
        <v>9.55</v>
      </c>
      <c r="AI6" s="1">
        <v>9.54</v>
      </c>
      <c r="AJ6" s="1">
        <v>9.53</v>
      </c>
      <c r="AK6" s="1">
        <f t="shared" si="1"/>
        <v>9.542</v>
      </c>
    </row>
    <row r="7" ht="14.25" customHeight="1">
      <c r="M7" s="2" t="s">
        <v>8</v>
      </c>
      <c r="P7" s="2" t="s">
        <v>9</v>
      </c>
      <c r="T7" s="2" t="s">
        <v>10</v>
      </c>
      <c r="W7" s="2" t="s">
        <v>9</v>
      </c>
      <c r="AA7" s="2" t="s">
        <v>10</v>
      </c>
      <c r="AE7" s="1" t="s">
        <v>11</v>
      </c>
      <c r="AF7" s="1">
        <v>30.38</v>
      </c>
      <c r="AG7" s="1">
        <v>30.37</v>
      </c>
      <c r="AH7" s="1">
        <v>30.34</v>
      </c>
      <c r="AI7" s="1">
        <v>30.33</v>
      </c>
      <c r="AJ7" s="1">
        <v>30.32</v>
      </c>
      <c r="AK7" s="1">
        <f t="shared" si="1"/>
        <v>30.348</v>
      </c>
    </row>
    <row r="8" ht="14.25" customHeight="1">
      <c r="M8" s="1" t="s">
        <v>12</v>
      </c>
      <c r="N8" s="1" t="s">
        <v>13</v>
      </c>
      <c r="O8" s="1" t="s">
        <v>14</v>
      </c>
      <c r="P8" s="1" t="s">
        <v>12</v>
      </c>
      <c r="Q8" s="1" t="s">
        <v>13</v>
      </c>
      <c r="R8" s="1" t="s">
        <v>14</v>
      </c>
      <c r="T8" s="1" t="s">
        <v>12</v>
      </c>
      <c r="U8" s="1" t="s">
        <v>13</v>
      </c>
      <c r="V8" s="1" t="s">
        <v>14</v>
      </c>
      <c r="W8" s="1" t="s">
        <v>12</v>
      </c>
      <c r="X8" s="1" t="s">
        <v>13</v>
      </c>
      <c r="Y8" s="1" t="s">
        <v>14</v>
      </c>
      <c r="AA8" s="1" t="s">
        <v>12</v>
      </c>
      <c r="AB8" s="1" t="s">
        <v>13</v>
      </c>
      <c r="AC8" s="1" t="s">
        <v>14</v>
      </c>
      <c r="AE8" s="1" t="s">
        <v>15</v>
      </c>
      <c r="AF8" s="1">
        <v>30.23</v>
      </c>
      <c r="AG8" s="1">
        <v>30.22</v>
      </c>
      <c r="AH8" s="1">
        <v>30.21</v>
      </c>
      <c r="AI8" s="1">
        <v>30.22</v>
      </c>
      <c r="AJ8" s="1">
        <v>30.23</v>
      </c>
      <c r="AK8" s="1">
        <f t="shared" si="1"/>
        <v>30.222</v>
      </c>
    </row>
    <row r="9" ht="14.25" customHeight="1">
      <c r="L9" s="1" t="s">
        <v>16</v>
      </c>
      <c r="M9" s="1">
        <f>N9</f>
        <v>392.722</v>
      </c>
      <c r="N9" s="1">
        <f t="shared" ref="N9:N10" si="2">AK2+AK5</f>
        <v>392.722</v>
      </c>
      <c r="O9" s="1">
        <f>N9+AK11</f>
        <v>412.864</v>
      </c>
      <c r="P9" s="1">
        <f>Q9</f>
        <v>407.334</v>
      </c>
      <c r="Q9" s="1">
        <f>AK2+AK5+AK4</f>
        <v>407.334</v>
      </c>
      <c r="R9" s="1">
        <f>Q9+AK11+AK12</f>
        <v>447.526</v>
      </c>
      <c r="T9" s="1">
        <f>U9</f>
        <v>411.854</v>
      </c>
      <c r="U9" s="1">
        <f>AK2+AK8</f>
        <v>411.854</v>
      </c>
      <c r="V9" s="1">
        <f>U9+AK11</f>
        <v>431.996</v>
      </c>
      <c r="W9" s="1">
        <f>X9</f>
        <v>411.854</v>
      </c>
      <c r="X9" s="1">
        <f t="shared" ref="X9:X10" si="3">U9</f>
        <v>411.854</v>
      </c>
      <c r="Y9" s="1">
        <f>X9+AK11+AK12</f>
        <v>452.046</v>
      </c>
      <c r="AA9" s="1">
        <f>AB9</f>
        <v>390.694</v>
      </c>
      <c r="AB9" s="1">
        <f t="shared" ref="AB9:AB10" si="4">AK2+AK9</f>
        <v>390.694</v>
      </c>
      <c r="AC9" s="1">
        <f>AB9+AK11</f>
        <v>410.836</v>
      </c>
      <c r="AE9" s="1" t="s">
        <v>17</v>
      </c>
      <c r="AF9" s="1">
        <v>9.07</v>
      </c>
      <c r="AG9" s="1">
        <v>9.06</v>
      </c>
      <c r="AH9" s="1">
        <v>9.06</v>
      </c>
      <c r="AI9" s="1">
        <v>9.07</v>
      </c>
      <c r="AJ9" s="1">
        <v>9.05</v>
      </c>
      <c r="AK9" s="1">
        <f t="shared" si="1"/>
        <v>9.062</v>
      </c>
    </row>
    <row r="10" ht="14.25" customHeight="1">
      <c r="L10" s="1" t="s">
        <v>18</v>
      </c>
      <c r="M10" s="1">
        <f>N10+AK11</f>
        <v>418.418</v>
      </c>
      <c r="N10" s="1">
        <f t="shared" si="2"/>
        <v>398.276</v>
      </c>
      <c r="O10" s="1">
        <f>N10</f>
        <v>398.276</v>
      </c>
      <c r="P10" s="1">
        <f>Q10+AK11+AK12</f>
        <v>438.468</v>
      </c>
      <c r="Q10" s="1">
        <f>AK3+AK6</f>
        <v>398.276</v>
      </c>
      <c r="R10" s="1">
        <f>Q10</f>
        <v>398.276</v>
      </c>
      <c r="T10" s="1">
        <f>U10+AK11+AK12</f>
        <v>459.274</v>
      </c>
      <c r="U10" s="1">
        <f>AK3+AK7</f>
        <v>419.082</v>
      </c>
      <c r="V10" s="1">
        <f>U10</f>
        <v>419.082</v>
      </c>
      <c r="W10" s="1">
        <f>X10+AK11+AK12</f>
        <v>459.274</v>
      </c>
      <c r="X10" s="1">
        <f t="shared" si="3"/>
        <v>419.082</v>
      </c>
      <c r="Y10" s="1">
        <f>X10</f>
        <v>419.082</v>
      </c>
      <c r="AA10" s="1">
        <f>AB10+AK11</f>
        <v>418.644</v>
      </c>
      <c r="AB10" s="1">
        <f t="shared" si="4"/>
        <v>398.502</v>
      </c>
      <c r="AC10" s="1">
        <f>AB10</f>
        <v>398.502</v>
      </c>
      <c r="AE10" s="1" t="s">
        <v>6</v>
      </c>
      <c r="AF10" s="1">
        <v>9.77</v>
      </c>
      <c r="AG10" s="1">
        <v>9.78</v>
      </c>
      <c r="AH10" s="1">
        <v>9.77</v>
      </c>
      <c r="AI10" s="1">
        <v>9.76</v>
      </c>
      <c r="AJ10" s="1">
        <v>9.76</v>
      </c>
      <c r="AK10" s="1">
        <f t="shared" si="1"/>
        <v>9.768</v>
      </c>
    </row>
    <row r="11" ht="14.25" customHeight="1">
      <c r="L11" s="1" t="s">
        <v>19</v>
      </c>
      <c r="M11" s="1">
        <v>40.36</v>
      </c>
      <c r="N11" s="1">
        <v>39.76</v>
      </c>
      <c r="O11" s="1">
        <v>45.79</v>
      </c>
      <c r="P11" s="1">
        <v>71.393</v>
      </c>
      <c r="Q11" s="1">
        <v>52.114</v>
      </c>
      <c r="R11" s="1">
        <v>62.518</v>
      </c>
      <c r="T11" s="1">
        <v>48.73</v>
      </c>
      <c r="U11" s="1">
        <v>61.77</v>
      </c>
      <c r="V11" s="1">
        <v>50.23</v>
      </c>
      <c r="W11" s="1">
        <v>44.116</v>
      </c>
      <c r="X11" s="1">
        <v>44.167</v>
      </c>
      <c r="Y11" s="1">
        <v>48.44</v>
      </c>
      <c r="AA11" s="1">
        <v>93.78</v>
      </c>
      <c r="AB11" s="1">
        <v>87.9</v>
      </c>
      <c r="AC11" s="1">
        <v>108.62</v>
      </c>
      <c r="AE11" s="1" t="s">
        <v>20</v>
      </c>
      <c r="AF11" s="1">
        <v>20.15</v>
      </c>
      <c r="AG11" s="1">
        <v>20.13</v>
      </c>
      <c r="AH11" s="1">
        <v>20.14</v>
      </c>
      <c r="AI11" s="1">
        <v>20.15</v>
      </c>
      <c r="AJ11" s="1">
        <v>20.14</v>
      </c>
      <c r="AK11" s="1">
        <f t="shared" si="1"/>
        <v>20.142</v>
      </c>
    </row>
    <row r="12" ht="14.25" customHeight="1">
      <c r="L12" s="1" t="s">
        <v>21</v>
      </c>
      <c r="M12" s="1">
        <v>0.0</v>
      </c>
      <c r="N12" s="1">
        <v>0.0</v>
      </c>
      <c r="O12" s="1">
        <v>0.0</v>
      </c>
      <c r="P12" s="1">
        <v>-2.5</v>
      </c>
      <c r="Q12" s="1">
        <v>0.0</v>
      </c>
      <c r="R12" s="1">
        <v>1.5</v>
      </c>
      <c r="T12" s="1">
        <v>0.0</v>
      </c>
      <c r="U12" s="1">
        <v>0.0</v>
      </c>
      <c r="V12" s="1">
        <v>0.0</v>
      </c>
      <c r="W12" s="1">
        <v>-1.5886</v>
      </c>
      <c r="X12" s="1">
        <v>-0.5</v>
      </c>
      <c r="Y12" s="1">
        <v>2.82</v>
      </c>
      <c r="AA12" s="1">
        <v>43.48</v>
      </c>
      <c r="AB12" s="1">
        <v>41.7</v>
      </c>
      <c r="AC12" s="1">
        <v>53.18</v>
      </c>
      <c r="AE12" s="1" t="s">
        <v>22</v>
      </c>
      <c r="AF12" s="1">
        <v>20.05</v>
      </c>
      <c r="AG12" s="1">
        <v>20.04</v>
      </c>
      <c r="AH12" s="1">
        <v>20.05</v>
      </c>
      <c r="AI12" s="1">
        <v>20.05</v>
      </c>
      <c r="AJ12" s="1">
        <v>20.06</v>
      </c>
      <c r="AK12" s="1">
        <f t="shared" si="1"/>
        <v>20.05</v>
      </c>
    </row>
    <row r="13" ht="14.25" customHeight="1">
      <c r="L13" s="1" t="s">
        <v>23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AA13" s="1">
        <v>0.0</v>
      </c>
      <c r="AB13" s="1">
        <v>0.0</v>
      </c>
      <c r="AC13" s="1">
        <v>0.0</v>
      </c>
    </row>
    <row r="14" ht="14.25" customHeight="1">
      <c r="L14" s="1" t="s">
        <v>24</v>
      </c>
      <c r="M14" s="1">
        <v>37.54</v>
      </c>
      <c r="N14" s="1">
        <v>37.87</v>
      </c>
      <c r="O14" s="1">
        <v>44.76</v>
      </c>
      <c r="P14" s="1">
        <v>68.75</v>
      </c>
      <c r="Q14" s="1">
        <v>51.77</v>
      </c>
      <c r="R14" s="1">
        <v>65.31</v>
      </c>
      <c r="T14" s="1">
        <v>44.44</v>
      </c>
      <c r="U14" s="1">
        <v>60.14</v>
      </c>
      <c r="V14" s="1">
        <v>49.93</v>
      </c>
      <c r="W14" s="1">
        <v>40.8</v>
      </c>
      <c r="X14" s="1">
        <v>43.51</v>
      </c>
      <c r="Y14" s="1">
        <v>48.72</v>
      </c>
      <c r="AA14" s="1">
        <v>45.03</v>
      </c>
      <c r="AB14" s="1">
        <v>43.36</v>
      </c>
      <c r="AC14" s="1">
        <v>54.21</v>
      </c>
    </row>
    <row r="15" ht="14.25" customHeight="1">
      <c r="L15" s="1" t="s">
        <v>25</v>
      </c>
      <c r="M15" s="1">
        <f t="shared" ref="M15:R15" si="5">ABS(M14-M12)/(M11-M13)</f>
        <v>0.9301288404</v>
      </c>
      <c r="N15" s="1">
        <f t="shared" si="5"/>
        <v>0.9524647887</v>
      </c>
      <c r="O15" s="1">
        <f t="shared" si="5"/>
        <v>0.9775060057</v>
      </c>
      <c r="P15" s="1">
        <f t="shared" si="5"/>
        <v>0.9979970025</v>
      </c>
      <c r="Q15" s="1">
        <f t="shared" si="5"/>
        <v>0.9933990866</v>
      </c>
      <c r="R15" s="1">
        <f t="shared" si="5"/>
        <v>1.020666048</v>
      </c>
      <c r="T15" s="1">
        <f t="shared" ref="T15:Y15" si="6">ABS(T14-T12)/(T11-T13)</f>
        <v>0.9119638826</v>
      </c>
      <c r="U15" s="1">
        <f t="shared" si="6"/>
        <v>0.9736117857</v>
      </c>
      <c r="V15" s="1">
        <f t="shared" si="6"/>
        <v>0.9940274736</v>
      </c>
      <c r="W15" s="1">
        <f t="shared" si="6"/>
        <v>0.9608441382</v>
      </c>
      <c r="X15" s="1">
        <f t="shared" si="6"/>
        <v>0.9964453098</v>
      </c>
      <c r="Y15" s="1">
        <f t="shared" si="6"/>
        <v>0.9475639967</v>
      </c>
      <c r="AA15" s="1">
        <f t="shared" ref="AA15:AC15" si="7">ABS(AA14-AA12)/(AA11-AA13)</f>
        <v>0.01652804436</v>
      </c>
      <c r="AB15" s="1">
        <f t="shared" si="7"/>
        <v>0.0188850967</v>
      </c>
      <c r="AC15" s="1">
        <f t="shared" si="7"/>
        <v>0.00948259989</v>
      </c>
    </row>
    <row r="16" ht="14.25" customHeight="1">
      <c r="L16" s="1" t="s">
        <v>26</v>
      </c>
      <c r="M16" s="1">
        <f t="shared" ref="M16:R16" si="8">M11*M9+M10*M13</f>
        <v>15850.25992</v>
      </c>
      <c r="N16" s="1">
        <f t="shared" si="8"/>
        <v>15614.62672</v>
      </c>
      <c r="O16" s="1">
        <f t="shared" si="8"/>
        <v>18905.04256</v>
      </c>
      <c r="P16" s="1">
        <f t="shared" si="8"/>
        <v>29080.79626</v>
      </c>
      <c r="Q16" s="1">
        <f t="shared" si="8"/>
        <v>21227.80408</v>
      </c>
      <c r="R16" s="1">
        <f t="shared" si="8"/>
        <v>27978.43047</v>
      </c>
      <c r="T16" s="1">
        <f t="shared" ref="T16:Y16" si="9">T11*T9+T10*T13</f>
        <v>20069.64542</v>
      </c>
      <c r="U16" s="1">
        <f t="shared" si="9"/>
        <v>25440.22158</v>
      </c>
      <c r="V16" s="1">
        <f t="shared" si="9"/>
        <v>21699.15908</v>
      </c>
      <c r="W16" s="1">
        <f t="shared" si="9"/>
        <v>18169.35106</v>
      </c>
      <c r="X16" s="1">
        <f t="shared" si="9"/>
        <v>18190.35562</v>
      </c>
      <c r="Y16" s="1">
        <f t="shared" si="9"/>
        <v>21897.10824</v>
      </c>
      <c r="AA16" s="1">
        <f t="shared" ref="AA16:AC16" si="10">AA11*AA9+AA10*AA13</f>
        <v>36639.28332</v>
      </c>
      <c r="AB16" s="1">
        <f t="shared" si="10"/>
        <v>34342.0026</v>
      </c>
      <c r="AC16" s="1">
        <f t="shared" si="10"/>
        <v>44625.00632</v>
      </c>
    </row>
    <row r="17" ht="14.25" customHeight="1">
      <c r="L17" s="1" t="s">
        <v>27</v>
      </c>
      <c r="M17" s="1">
        <f t="shared" ref="M17:R17" si="11">M10*M14+M9*M12</f>
        <v>15707.41172</v>
      </c>
      <c r="N17" s="1">
        <f t="shared" si="11"/>
        <v>15082.71212</v>
      </c>
      <c r="O17" s="1">
        <f t="shared" si="11"/>
        <v>17826.83376</v>
      </c>
      <c r="P17" s="1">
        <f t="shared" si="11"/>
        <v>29126.34</v>
      </c>
      <c r="Q17" s="1">
        <f t="shared" si="11"/>
        <v>20618.74852</v>
      </c>
      <c r="R17" s="1">
        <f t="shared" si="11"/>
        <v>26682.69456</v>
      </c>
      <c r="T17" s="1">
        <f t="shared" ref="T17:Y17" si="12">T10*T14+T9*T12</f>
        <v>20410.13656</v>
      </c>
      <c r="U17" s="1">
        <f t="shared" si="12"/>
        <v>25203.59148</v>
      </c>
      <c r="V17" s="1">
        <f t="shared" si="12"/>
        <v>20924.76426</v>
      </c>
      <c r="W17" s="1">
        <f t="shared" si="12"/>
        <v>18084.10794</v>
      </c>
      <c r="X17" s="1">
        <f t="shared" si="12"/>
        <v>18028.33082</v>
      </c>
      <c r="Y17" s="1">
        <f t="shared" si="12"/>
        <v>21692.44476</v>
      </c>
      <c r="AA17" s="1">
        <f t="shared" ref="AA17:AC17" si="13">AA10*AA14+AA9*AA12</f>
        <v>35838.91444</v>
      </c>
      <c r="AB17" s="1">
        <f t="shared" si="13"/>
        <v>33570.98652</v>
      </c>
      <c r="AC17" s="1">
        <f t="shared" si="13"/>
        <v>43451.0519</v>
      </c>
    </row>
    <row r="18" ht="14.25" customHeight="1">
      <c r="L18" s="1" t="s">
        <v>28</v>
      </c>
      <c r="M18" s="1">
        <f t="shared" ref="M18:R18" si="14">(M16-M17)/M16</f>
        <v>0.009012356941</v>
      </c>
      <c r="N18" s="1">
        <f t="shared" si="14"/>
        <v>0.03406514991</v>
      </c>
      <c r="O18" s="1">
        <f t="shared" si="14"/>
        <v>0.05703286817</v>
      </c>
      <c r="P18" s="1">
        <f t="shared" si="14"/>
        <v>-0.001566110418</v>
      </c>
      <c r="Q18" s="1">
        <f t="shared" si="14"/>
        <v>0.02869140651</v>
      </c>
      <c r="R18" s="1">
        <f t="shared" si="14"/>
        <v>0.0463119584</v>
      </c>
      <c r="T18" s="1">
        <f t="shared" ref="T18:Y18" si="15">(T16-T17)/T16</f>
        <v>-0.01696547861</v>
      </c>
      <c r="U18" s="1">
        <f t="shared" si="15"/>
        <v>0.009301416627</v>
      </c>
      <c r="V18" s="1">
        <f t="shared" si="15"/>
        <v>0.03568778021</v>
      </c>
      <c r="W18" s="1">
        <f t="shared" si="15"/>
        <v>0.004691589045</v>
      </c>
      <c r="X18" s="1">
        <f t="shared" si="15"/>
        <v>0.008907181443</v>
      </c>
      <c r="Y18" s="1">
        <f t="shared" si="15"/>
        <v>0.009346598544</v>
      </c>
      <c r="AA18" s="1">
        <f t="shared" ref="AA18:AC18" si="16">(AA16-AA17)/AA16</f>
        <v>0.0218445561</v>
      </c>
      <c r="AB18" s="1">
        <f t="shared" si="16"/>
        <v>0.02245111006</v>
      </c>
      <c r="AC18" s="1">
        <f t="shared" si="16"/>
        <v>0.02630709812</v>
      </c>
    </row>
    <row r="19" ht="14.25" customHeight="1">
      <c r="L19" s="1" t="s">
        <v>29</v>
      </c>
      <c r="M19" s="1">
        <f t="shared" ref="M19:R19" si="17">M16</f>
        <v>15850.25992</v>
      </c>
      <c r="N19" s="1">
        <f t="shared" si="17"/>
        <v>15614.62672</v>
      </c>
      <c r="O19" s="1">
        <f t="shared" si="17"/>
        <v>18905.04256</v>
      </c>
      <c r="P19" s="1">
        <f t="shared" si="17"/>
        <v>29080.79626</v>
      </c>
      <c r="Q19" s="1">
        <f t="shared" si="17"/>
        <v>21227.80408</v>
      </c>
      <c r="R19" s="1">
        <f t="shared" si="17"/>
        <v>27978.43047</v>
      </c>
      <c r="T19" s="1">
        <f t="shared" ref="T19:Y19" si="18">T16</f>
        <v>20069.64542</v>
      </c>
      <c r="U19" s="1">
        <f t="shared" si="18"/>
        <v>25440.22158</v>
      </c>
      <c r="V19" s="1">
        <f t="shared" si="18"/>
        <v>21699.15908</v>
      </c>
      <c r="W19" s="1">
        <f t="shared" si="18"/>
        <v>18169.35106</v>
      </c>
      <c r="X19" s="1">
        <f t="shared" si="18"/>
        <v>18190.35562</v>
      </c>
      <c r="Y19" s="1">
        <f t="shared" si="18"/>
        <v>21897.10824</v>
      </c>
      <c r="AA19" s="1">
        <f t="shared" ref="AA19:AC19" si="19">AA16</f>
        <v>36639.28332</v>
      </c>
      <c r="AB19" s="1">
        <f t="shared" si="19"/>
        <v>34342.0026</v>
      </c>
      <c r="AC19" s="1">
        <f t="shared" si="19"/>
        <v>44625.00632</v>
      </c>
    </row>
    <row r="20" ht="14.25" customHeight="1">
      <c r="L20" s="1" t="s">
        <v>30</v>
      </c>
    </row>
    <row r="21" ht="14.25" customHeight="1">
      <c r="L21" s="1" t="s">
        <v>31</v>
      </c>
      <c r="M21" s="1">
        <f t="shared" ref="M21:R21" si="20">0.5*M9*M11*M11</f>
        <v>319858.2452</v>
      </c>
      <c r="N21" s="1">
        <f t="shared" si="20"/>
        <v>310418.7792</v>
      </c>
      <c r="O21" s="1">
        <f t="shared" si="20"/>
        <v>432830.9494</v>
      </c>
      <c r="P21" s="1">
        <f t="shared" si="20"/>
        <v>1038082.644</v>
      </c>
      <c r="Q21" s="1">
        <f t="shared" si="20"/>
        <v>553132.8908</v>
      </c>
      <c r="R21" s="1">
        <f t="shared" si="20"/>
        <v>874577.758</v>
      </c>
      <c r="T21" s="1">
        <f t="shared" ref="T21:Y21" si="21">0.5*T9*T11*T11</f>
        <v>488996.9107</v>
      </c>
      <c r="U21" s="1">
        <f t="shared" si="21"/>
        <v>785721.2435</v>
      </c>
      <c r="V21" s="1">
        <f t="shared" si="21"/>
        <v>544974.3803</v>
      </c>
      <c r="W21" s="1">
        <f t="shared" si="21"/>
        <v>400779.5458</v>
      </c>
      <c r="X21" s="1">
        <f t="shared" si="21"/>
        <v>401706.7183</v>
      </c>
      <c r="Y21" s="1">
        <f t="shared" si="21"/>
        <v>530347.9616</v>
      </c>
      <c r="AA21" s="1">
        <f t="shared" ref="AA21:AC21" si="22">0.5*AA9*AA11*AA11</f>
        <v>1718015.995</v>
      </c>
      <c r="AB21" s="1">
        <f t="shared" si="22"/>
        <v>1509331.014</v>
      </c>
      <c r="AC21" s="1">
        <f t="shared" si="22"/>
        <v>2423584.093</v>
      </c>
    </row>
    <row r="22" ht="14.25" customHeight="1">
      <c r="L22" s="1" t="s">
        <v>32</v>
      </c>
      <c r="M22" s="1">
        <f t="shared" ref="M22:R22" si="23">0.5*M10*M14*M14+0.5*M9*M12*M12</f>
        <v>294828.118</v>
      </c>
      <c r="N22" s="1">
        <f t="shared" si="23"/>
        <v>285591.154</v>
      </c>
      <c r="O22" s="1">
        <f t="shared" si="23"/>
        <v>398964.5395</v>
      </c>
      <c r="P22" s="1">
        <f t="shared" si="23"/>
        <v>1037496.122</v>
      </c>
      <c r="Q22" s="1">
        <f t="shared" si="23"/>
        <v>533716.3054</v>
      </c>
      <c r="R22" s="1">
        <f t="shared" si="23"/>
        <v>849905.9153</v>
      </c>
      <c r="T22" s="1">
        <f t="shared" ref="T22:Y22" si="24">0.5*T10*T14*T14+0.5*T9*T12*T12</f>
        <v>453513.2344</v>
      </c>
      <c r="U22" s="1">
        <f t="shared" si="24"/>
        <v>757871.9958</v>
      </c>
      <c r="V22" s="1">
        <f t="shared" si="24"/>
        <v>522386.7398</v>
      </c>
      <c r="W22" s="1">
        <f t="shared" si="24"/>
        <v>382782.6233</v>
      </c>
      <c r="X22" s="1">
        <f t="shared" si="24"/>
        <v>396737.7606</v>
      </c>
      <c r="Y22" s="1">
        <f t="shared" si="24"/>
        <v>499171.9893</v>
      </c>
      <c r="AA22" s="1">
        <f t="shared" ref="AA22:AC22" si="25">0.5*AA10*AA14*AA14+0.5*AA9*AA12*AA12</f>
        <v>793747.9429</v>
      </c>
      <c r="AB22" s="1">
        <f t="shared" si="25"/>
        <v>714296.6777</v>
      </c>
      <c r="AC22" s="1">
        <f t="shared" si="25"/>
        <v>1166488.909</v>
      </c>
    </row>
    <row r="23" ht="14.25" customHeight="1">
      <c r="L23" s="1" t="s">
        <v>33</v>
      </c>
      <c r="M23" s="1">
        <f t="shared" ref="M23:R23" si="26">(M21-M22)/M21</f>
        <v>0.07825381267</v>
      </c>
      <c r="N23" s="1">
        <f t="shared" si="26"/>
        <v>0.07998106708</v>
      </c>
      <c r="O23" s="1">
        <f t="shared" si="26"/>
        <v>0.07824396548</v>
      </c>
      <c r="P23" s="1">
        <f t="shared" si="26"/>
        <v>0.0005650050071</v>
      </c>
      <c r="Q23" s="1">
        <f t="shared" si="26"/>
        <v>0.0351029304</v>
      </c>
      <c r="R23" s="1">
        <f t="shared" si="26"/>
        <v>0.02821000473</v>
      </c>
      <c r="T23" s="1">
        <f t="shared" ref="T23:Y23" si="27">(T21-T22)/T21</f>
        <v>0.07256421364</v>
      </c>
      <c r="U23" s="1">
        <f t="shared" si="27"/>
        <v>0.03544418319</v>
      </c>
      <c r="V23" s="1">
        <f t="shared" si="27"/>
        <v>0.04144716038</v>
      </c>
      <c r="W23" s="1">
        <f t="shared" si="27"/>
        <v>0.04490479271</v>
      </c>
      <c r="X23" s="1">
        <f t="shared" si="27"/>
        <v>0.01236961554</v>
      </c>
      <c r="Y23" s="1">
        <f t="shared" si="27"/>
        <v>0.0587839957</v>
      </c>
      <c r="AA23" s="1">
        <f t="shared" ref="AA23:AC23" si="28">AA21-AA22</f>
        <v>924268.052</v>
      </c>
      <c r="AB23" s="1">
        <f t="shared" si="28"/>
        <v>795034.3366</v>
      </c>
      <c r="AC23" s="1">
        <f t="shared" si="28"/>
        <v>1257095.185</v>
      </c>
    </row>
    <row r="24" ht="14.25" customHeight="1">
      <c r="L24" s="1" t="s">
        <v>29</v>
      </c>
      <c r="M24" s="1">
        <f t="shared" ref="M24:R24" si="29">M21</f>
        <v>319858.2452</v>
      </c>
      <c r="N24" s="1">
        <f t="shared" si="29"/>
        <v>310418.7792</v>
      </c>
      <c r="O24" s="1">
        <f t="shared" si="29"/>
        <v>432830.9494</v>
      </c>
      <c r="P24" s="1">
        <f t="shared" si="29"/>
        <v>1038082.644</v>
      </c>
      <c r="Q24" s="1">
        <f t="shared" si="29"/>
        <v>553132.8908</v>
      </c>
      <c r="R24" s="1">
        <f t="shared" si="29"/>
        <v>874577.758</v>
      </c>
      <c r="T24" s="1">
        <f t="shared" ref="T24:Y24" si="30">T21</f>
        <v>488996.9107</v>
      </c>
      <c r="U24" s="1">
        <f t="shared" si="30"/>
        <v>785721.2435</v>
      </c>
      <c r="V24" s="1">
        <f t="shared" si="30"/>
        <v>544974.3803</v>
      </c>
      <c r="W24" s="1">
        <f t="shared" si="30"/>
        <v>400779.5458</v>
      </c>
      <c r="X24" s="1">
        <f t="shared" si="30"/>
        <v>401706.7183</v>
      </c>
      <c r="Y24" s="1">
        <f t="shared" si="30"/>
        <v>530347.9616</v>
      </c>
      <c r="AA24" s="1">
        <f t="shared" ref="AA24:AC24" si="31">AA21*AA10/(AA9+AA10)</f>
        <v>888673.3209</v>
      </c>
      <c r="AB24" s="1">
        <f t="shared" si="31"/>
        <v>762131.8758</v>
      </c>
      <c r="AC24" s="1">
        <f t="shared" si="31"/>
        <v>1193324.802</v>
      </c>
    </row>
    <row r="25" ht="14.25" customHeight="1">
      <c r="L25" s="1" t="s">
        <v>30</v>
      </c>
      <c r="AA25" s="1">
        <f t="shared" ref="AA25:AC25" si="32">ABS(AA23-AA24)/AA24</f>
        <v>0.04005378611</v>
      </c>
      <c r="AB25" s="1">
        <f t="shared" si="32"/>
        <v>0.04317161085</v>
      </c>
      <c r="AC25" s="1">
        <f t="shared" si="32"/>
        <v>0.05343925045</v>
      </c>
    </row>
    <row r="26" ht="14.25" customHeight="1"/>
    <row r="27" ht="14.25" customHeight="1">
      <c r="J27" s="1" t="s">
        <v>34</v>
      </c>
      <c r="K27" s="1" t="s">
        <v>35</v>
      </c>
      <c r="L27" s="1" t="s">
        <v>36</v>
      </c>
      <c r="P27" s="1" t="s">
        <v>34</v>
      </c>
      <c r="Q27" s="1" t="s">
        <v>35</v>
      </c>
      <c r="R27" s="1" t="s">
        <v>36</v>
      </c>
      <c r="X27" s="1" t="s">
        <v>34</v>
      </c>
      <c r="Y27" s="1" t="s">
        <v>35</v>
      </c>
      <c r="Z27" s="1" t="s">
        <v>36</v>
      </c>
      <c r="AD27" s="1" t="s">
        <v>34</v>
      </c>
      <c r="AE27" s="1" t="s">
        <v>35</v>
      </c>
      <c r="AF27" s="1" t="s">
        <v>36</v>
      </c>
      <c r="AK27" s="1" t="s">
        <v>34</v>
      </c>
      <c r="AL27" s="1" t="s">
        <v>35</v>
      </c>
      <c r="AM27" s="1" t="s">
        <v>36</v>
      </c>
      <c r="AQ27" s="1" t="s">
        <v>34</v>
      </c>
      <c r="AR27" s="1" t="s">
        <v>35</v>
      </c>
      <c r="AS27" s="1" t="s">
        <v>36</v>
      </c>
    </row>
    <row r="28" ht="14.25" customHeight="1">
      <c r="J28" s="1">
        <f t="shared" ref="J28:J54" si="33">K28/1000</f>
        <v>3.073</v>
      </c>
      <c r="K28" s="1">
        <v>3073.0</v>
      </c>
      <c r="L28" s="1">
        <v>9.54</v>
      </c>
      <c r="P28" s="1">
        <f t="shared" ref="P28:P77" si="34">Q28/1000</f>
        <v>4.487</v>
      </c>
      <c r="Q28" s="1">
        <v>4487.0</v>
      </c>
      <c r="R28" s="1">
        <v>8.66</v>
      </c>
      <c r="X28" s="1">
        <f t="shared" ref="X28:X86" si="35">Y28/1000</f>
        <v>3.439</v>
      </c>
      <c r="Y28" s="1">
        <v>3439.0</v>
      </c>
      <c r="Z28" s="1">
        <v>9.71</v>
      </c>
      <c r="AD28" s="1">
        <f t="shared" ref="AD28:AD73" si="36">AE28/1000</f>
        <v>3.855</v>
      </c>
      <c r="AE28" s="1">
        <v>3855.0</v>
      </c>
      <c r="AF28" s="1">
        <v>7.11</v>
      </c>
      <c r="AK28" s="1">
        <f t="shared" ref="AK28:AK65" si="37">AL28/1000</f>
        <v>3.543</v>
      </c>
      <c r="AL28" s="1">
        <v>3543.0</v>
      </c>
      <c r="AM28" s="1">
        <v>9.0</v>
      </c>
      <c r="AQ28" s="1">
        <f t="shared" ref="AQ28:AQ91" si="38">AR28/1000</f>
        <v>3.648</v>
      </c>
      <c r="AR28" s="1">
        <v>3648.0</v>
      </c>
      <c r="AS28" s="1">
        <v>8.78</v>
      </c>
    </row>
    <row r="29" ht="14.25" customHeight="1">
      <c r="J29" s="1">
        <f t="shared" si="33"/>
        <v>3.125</v>
      </c>
      <c r="K29" s="1">
        <v>3125.0</v>
      </c>
      <c r="L29" s="1">
        <v>9.54</v>
      </c>
      <c r="P29" s="1">
        <f t="shared" si="34"/>
        <v>4.539</v>
      </c>
      <c r="Q29" s="1">
        <v>4539.0</v>
      </c>
      <c r="R29" s="1">
        <v>8.66</v>
      </c>
      <c r="X29" s="1">
        <f t="shared" si="35"/>
        <v>3.492</v>
      </c>
      <c r="Y29" s="1">
        <v>3492.0</v>
      </c>
      <c r="Z29" s="1">
        <v>9.61</v>
      </c>
      <c r="AD29" s="1">
        <f t="shared" si="36"/>
        <v>3.907</v>
      </c>
      <c r="AE29" s="1">
        <v>3907.0</v>
      </c>
      <c r="AF29" s="1">
        <v>7.11</v>
      </c>
      <c r="AK29" s="1">
        <f t="shared" si="37"/>
        <v>3.595</v>
      </c>
      <c r="AL29" s="1">
        <v>3595.0</v>
      </c>
      <c r="AM29" s="1">
        <v>9.0</v>
      </c>
      <c r="AQ29" s="1">
        <f t="shared" si="38"/>
        <v>3.7</v>
      </c>
      <c r="AR29" s="1">
        <v>3700.0</v>
      </c>
      <c r="AS29" s="1">
        <v>8.78</v>
      </c>
    </row>
    <row r="30" ht="14.25" customHeight="1">
      <c r="J30" s="1">
        <f t="shared" si="33"/>
        <v>3.177</v>
      </c>
      <c r="K30" s="1">
        <v>3177.0</v>
      </c>
      <c r="L30" s="1">
        <v>9.23</v>
      </c>
      <c r="P30" s="1">
        <f t="shared" si="34"/>
        <v>4.591</v>
      </c>
      <c r="Q30" s="1">
        <v>4591.0</v>
      </c>
      <c r="R30" s="1">
        <v>8.66</v>
      </c>
      <c r="X30" s="1">
        <f t="shared" si="35"/>
        <v>3.545</v>
      </c>
      <c r="Y30" s="1">
        <v>3545.0</v>
      </c>
      <c r="Z30" s="1">
        <v>9.61</v>
      </c>
      <c r="AD30" s="1">
        <f t="shared" si="36"/>
        <v>3.959</v>
      </c>
      <c r="AE30" s="1">
        <v>3959.0</v>
      </c>
      <c r="AF30" s="1">
        <v>7.11</v>
      </c>
      <c r="AK30" s="1">
        <f t="shared" si="37"/>
        <v>3.648</v>
      </c>
      <c r="AL30" s="1">
        <v>3648.0</v>
      </c>
      <c r="AM30" s="1">
        <v>8.89</v>
      </c>
      <c r="AQ30" s="1">
        <f t="shared" si="38"/>
        <v>3.752</v>
      </c>
      <c r="AR30" s="1">
        <v>3752.0</v>
      </c>
      <c r="AS30" s="1">
        <v>8.88</v>
      </c>
    </row>
    <row r="31" ht="14.25" customHeight="1">
      <c r="J31" s="1">
        <f t="shared" si="33"/>
        <v>3.229</v>
      </c>
      <c r="K31" s="1">
        <v>3229.0</v>
      </c>
      <c r="L31" s="1">
        <v>9.23</v>
      </c>
      <c r="P31" s="1">
        <f t="shared" si="34"/>
        <v>4.643</v>
      </c>
      <c r="Q31" s="1">
        <v>4643.0</v>
      </c>
      <c r="R31" s="1">
        <v>8.78</v>
      </c>
      <c r="X31" s="1">
        <f t="shared" si="35"/>
        <v>3.597</v>
      </c>
      <c r="Y31" s="1">
        <v>3597.0</v>
      </c>
      <c r="Z31" s="1">
        <v>9.71</v>
      </c>
      <c r="AD31" s="1">
        <f t="shared" si="36"/>
        <v>4.012</v>
      </c>
      <c r="AE31" s="1">
        <v>4012.0</v>
      </c>
      <c r="AF31" s="1">
        <v>7.11</v>
      </c>
      <c r="AK31" s="1">
        <f t="shared" si="37"/>
        <v>3.7</v>
      </c>
      <c r="AL31" s="1">
        <v>3700.0</v>
      </c>
      <c r="AM31" s="1">
        <v>8.89</v>
      </c>
      <c r="AQ31" s="1">
        <f t="shared" si="38"/>
        <v>3.805</v>
      </c>
      <c r="AR31" s="1">
        <v>3805.0</v>
      </c>
      <c r="AS31" s="1">
        <v>8.88</v>
      </c>
    </row>
    <row r="32" ht="14.25" customHeight="1">
      <c r="J32" s="1">
        <f t="shared" si="33"/>
        <v>3.282</v>
      </c>
      <c r="K32" s="1">
        <v>3282.0</v>
      </c>
      <c r="L32" s="1">
        <v>9.18</v>
      </c>
      <c r="P32" s="1">
        <f t="shared" si="34"/>
        <v>4.696</v>
      </c>
      <c r="Q32" s="1">
        <v>4696.0</v>
      </c>
      <c r="R32" s="1">
        <v>8.76</v>
      </c>
      <c r="X32" s="1">
        <f t="shared" si="35"/>
        <v>3.649</v>
      </c>
      <c r="Y32" s="1">
        <v>3649.0</v>
      </c>
      <c r="Z32" s="1">
        <v>9.71</v>
      </c>
      <c r="AD32" s="1">
        <f t="shared" si="36"/>
        <v>4.064</v>
      </c>
      <c r="AE32" s="1">
        <v>4064.0</v>
      </c>
      <c r="AF32" s="1">
        <v>7.11</v>
      </c>
      <c r="AK32" s="1">
        <f t="shared" si="37"/>
        <v>3.752</v>
      </c>
      <c r="AL32" s="1">
        <v>3752.0</v>
      </c>
      <c r="AM32" s="1">
        <v>8.89</v>
      </c>
      <c r="AQ32" s="1">
        <f t="shared" si="38"/>
        <v>3.858</v>
      </c>
      <c r="AR32" s="1">
        <v>3858.0</v>
      </c>
      <c r="AS32" s="1">
        <v>8.88</v>
      </c>
    </row>
    <row r="33" ht="14.25" customHeight="1">
      <c r="J33" s="1">
        <f t="shared" si="33"/>
        <v>3.335</v>
      </c>
      <c r="K33" s="1">
        <v>3335.0</v>
      </c>
      <c r="L33" s="1">
        <v>9.25</v>
      </c>
      <c r="P33" s="1">
        <f t="shared" si="34"/>
        <v>4.749</v>
      </c>
      <c r="Q33" s="1">
        <v>4749.0</v>
      </c>
      <c r="R33" s="1">
        <v>8.66</v>
      </c>
      <c r="X33" s="1">
        <f t="shared" si="35"/>
        <v>3.702</v>
      </c>
      <c r="Y33" s="1">
        <v>3702.0</v>
      </c>
      <c r="Z33" s="1">
        <v>9.61</v>
      </c>
      <c r="AD33" s="1">
        <f t="shared" si="36"/>
        <v>4.116</v>
      </c>
      <c r="AE33" s="1">
        <v>4116.0</v>
      </c>
      <c r="AF33" s="1">
        <v>7.21</v>
      </c>
      <c r="AK33" s="1">
        <f t="shared" si="37"/>
        <v>3.805</v>
      </c>
      <c r="AL33" s="1">
        <v>3805.0</v>
      </c>
      <c r="AM33" s="1">
        <v>9.0</v>
      </c>
      <c r="AQ33" s="1">
        <f t="shared" si="38"/>
        <v>3.91</v>
      </c>
      <c r="AR33" s="1">
        <v>3910.0</v>
      </c>
      <c r="AS33" s="1">
        <v>8.78</v>
      </c>
    </row>
    <row r="34" ht="14.25" customHeight="1">
      <c r="J34" s="1">
        <f t="shared" si="33"/>
        <v>3.387</v>
      </c>
      <c r="K34" s="1">
        <v>3387.0</v>
      </c>
      <c r="L34" s="1">
        <v>9.85</v>
      </c>
      <c r="P34" s="1">
        <f t="shared" si="34"/>
        <v>4.801</v>
      </c>
      <c r="Q34" s="1">
        <v>4801.0</v>
      </c>
      <c r="R34" s="1">
        <v>8.66</v>
      </c>
      <c r="X34" s="1">
        <f t="shared" si="35"/>
        <v>3.755</v>
      </c>
      <c r="Y34" s="1">
        <v>3755.0</v>
      </c>
      <c r="Z34" s="1">
        <v>9.61</v>
      </c>
      <c r="AD34" s="1">
        <f t="shared" si="36"/>
        <v>4.168</v>
      </c>
      <c r="AE34" s="1">
        <v>4168.0</v>
      </c>
      <c r="AF34" s="1">
        <v>7.21</v>
      </c>
      <c r="AK34" s="1">
        <f t="shared" si="37"/>
        <v>3.857</v>
      </c>
      <c r="AL34" s="1">
        <v>3857.0</v>
      </c>
      <c r="AM34" s="1">
        <v>9.0</v>
      </c>
      <c r="AQ34" s="1">
        <f t="shared" si="38"/>
        <v>3.962</v>
      </c>
      <c r="AR34" s="1">
        <v>3962.0</v>
      </c>
      <c r="AS34" s="1">
        <v>8.78</v>
      </c>
    </row>
    <row r="35" ht="14.25" customHeight="1">
      <c r="J35" s="1">
        <f t="shared" si="33"/>
        <v>3.439</v>
      </c>
      <c r="K35" s="1">
        <v>3439.0</v>
      </c>
      <c r="L35" s="1">
        <v>10.66</v>
      </c>
      <c r="P35" s="1">
        <f t="shared" si="34"/>
        <v>4.853</v>
      </c>
      <c r="Q35" s="1">
        <v>4853.0</v>
      </c>
      <c r="R35" s="1">
        <v>8.66</v>
      </c>
      <c r="X35" s="1">
        <f t="shared" si="35"/>
        <v>3.807</v>
      </c>
      <c r="Y35" s="1">
        <v>3807.0</v>
      </c>
      <c r="Z35" s="1">
        <v>9.61</v>
      </c>
      <c r="AD35" s="1">
        <f t="shared" si="36"/>
        <v>4.22</v>
      </c>
      <c r="AE35" s="1">
        <v>4220.0</v>
      </c>
      <c r="AF35" s="1">
        <v>7.23</v>
      </c>
      <c r="AK35" s="1">
        <f t="shared" si="37"/>
        <v>3.909</v>
      </c>
      <c r="AL35" s="1">
        <v>3909.0</v>
      </c>
      <c r="AM35" s="1">
        <v>9.0</v>
      </c>
      <c r="AQ35" s="3">
        <f t="shared" si="38"/>
        <v>4.015</v>
      </c>
      <c r="AR35" s="4">
        <v>4015.0</v>
      </c>
      <c r="AS35" s="5">
        <v>9.01</v>
      </c>
    </row>
    <row r="36" ht="14.25" customHeight="1">
      <c r="J36" s="3">
        <f t="shared" si="33"/>
        <v>3.493</v>
      </c>
      <c r="K36" s="4">
        <v>3493.0</v>
      </c>
      <c r="L36" s="5">
        <v>12.31</v>
      </c>
      <c r="P36" s="1">
        <f t="shared" si="34"/>
        <v>4.905</v>
      </c>
      <c r="Q36" s="1">
        <v>4905.0</v>
      </c>
      <c r="R36" s="1">
        <v>9.18</v>
      </c>
      <c r="X36" s="1">
        <f t="shared" si="35"/>
        <v>3.859</v>
      </c>
      <c r="Y36" s="1">
        <v>3859.0</v>
      </c>
      <c r="Z36" s="1">
        <v>9.71</v>
      </c>
      <c r="AD36" s="1">
        <f t="shared" si="36"/>
        <v>4.273</v>
      </c>
      <c r="AE36" s="1">
        <v>4273.0</v>
      </c>
      <c r="AF36" s="1">
        <v>7.21</v>
      </c>
      <c r="AK36" s="1">
        <f t="shared" si="37"/>
        <v>3.962</v>
      </c>
      <c r="AL36" s="1">
        <v>3962.0</v>
      </c>
      <c r="AM36" s="1">
        <v>8.95</v>
      </c>
      <c r="AQ36" s="6">
        <f t="shared" si="38"/>
        <v>4.067</v>
      </c>
      <c r="AR36" s="7">
        <v>4067.0</v>
      </c>
      <c r="AS36" s="8">
        <v>10.26</v>
      </c>
    </row>
    <row r="37" ht="14.25" customHeight="1">
      <c r="J37" s="6">
        <f t="shared" si="33"/>
        <v>3.549</v>
      </c>
      <c r="K37" s="7">
        <v>3549.0</v>
      </c>
      <c r="L37" s="8">
        <v>15.94</v>
      </c>
      <c r="P37" s="1">
        <f t="shared" si="34"/>
        <v>4.958</v>
      </c>
      <c r="Q37" s="1">
        <v>4958.0</v>
      </c>
      <c r="R37" s="1">
        <v>8.76</v>
      </c>
      <c r="X37" s="1">
        <f t="shared" si="35"/>
        <v>3.911</v>
      </c>
      <c r="Y37" s="1">
        <v>3911.0</v>
      </c>
      <c r="Z37" s="1">
        <v>9.71</v>
      </c>
      <c r="AD37" s="1">
        <f t="shared" si="36"/>
        <v>4.325</v>
      </c>
      <c r="AE37" s="1">
        <v>4325.0</v>
      </c>
      <c r="AF37" s="1">
        <v>7.28</v>
      </c>
      <c r="AK37" s="3">
        <f t="shared" si="37"/>
        <v>4.015</v>
      </c>
      <c r="AL37" s="4">
        <v>4015.0</v>
      </c>
      <c r="AM37" s="5">
        <v>8.72</v>
      </c>
      <c r="AQ37" s="6">
        <f t="shared" si="38"/>
        <v>4.121</v>
      </c>
      <c r="AR37" s="7">
        <v>4121.0</v>
      </c>
      <c r="AS37" s="8">
        <v>12.47</v>
      </c>
    </row>
    <row r="38" ht="14.25" customHeight="1">
      <c r="J38" s="6">
        <f t="shared" si="33"/>
        <v>3.603</v>
      </c>
      <c r="K38" s="7">
        <v>3603.0</v>
      </c>
      <c r="L38" s="8">
        <v>20.36</v>
      </c>
      <c r="P38" s="1">
        <f t="shared" si="34"/>
        <v>5.01</v>
      </c>
      <c r="Q38" s="1">
        <v>5010.0</v>
      </c>
      <c r="R38" s="1">
        <v>8.76</v>
      </c>
      <c r="X38" s="1">
        <f t="shared" si="35"/>
        <v>3.964</v>
      </c>
      <c r="Y38" s="1">
        <v>3964.0</v>
      </c>
      <c r="Z38" s="1">
        <v>9.61</v>
      </c>
      <c r="AD38" s="1">
        <f t="shared" si="36"/>
        <v>4.378</v>
      </c>
      <c r="AE38" s="1">
        <v>4378.0</v>
      </c>
      <c r="AF38" s="1">
        <v>7.93</v>
      </c>
      <c r="AK38" s="6">
        <f t="shared" si="37"/>
        <v>4.067</v>
      </c>
      <c r="AL38" s="7">
        <v>4067.0</v>
      </c>
      <c r="AM38" s="8">
        <v>9.73</v>
      </c>
      <c r="AQ38" s="6">
        <f t="shared" si="38"/>
        <v>4.175</v>
      </c>
      <c r="AR38" s="7">
        <v>4175.0</v>
      </c>
      <c r="AS38" s="8">
        <v>15.19</v>
      </c>
    </row>
    <row r="39" ht="14.25" customHeight="1">
      <c r="J39" s="6">
        <f t="shared" si="33"/>
        <v>3.658</v>
      </c>
      <c r="K39" s="7">
        <v>3658.0</v>
      </c>
      <c r="L39" s="8">
        <v>24.23</v>
      </c>
      <c r="P39" s="1">
        <f t="shared" si="34"/>
        <v>5.063</v>
      </c>
      <c r="Q39" s="1">
        <v>5063.0</v>
      </c>
      <c r="R39" s="1">
        <v>9.08</v>
      </c>
      <c r="X39" s="1">
        <f t="shared" si="35"/>
        <v>4.017</v>
      </c>
      <c r="Y39" s="1">
        <v>4017.0</v>
      </c>
      <c r="Z39" s="1">
        <v>9.61</v>
      </c>
      <c r="AD39" s="3">
        <f t="shared" si="36"/>
        <v>4.43</v>
      </c>
      <c r="AE39" s="4">
        <v>4430.0</v>
      </c>
      <c r="AF39" s="5">
        <v>8.54</v>
      </c>
      <c r="AK39" s="6">
        <f t="shared" si="37"/>
        <v>4.119</v>
      </c>
      <c r="AL39" s="7">
        <v>4119.0</v>
      </c>
      <c r="AM39" s="8">
        <v>11.14</v>
      </c>
      <c r="AQ39" s="6">
        <f t="shared" si="38"/>
        <v>4.231</v>
      </c>
      <c r="AR39" s="7">
        <v>4231.0</v>
      </c>
      <c r="AS39" s="8">
        <v>17.93</v>
      </c>
    </row>
    <row r="40" ht="14.25" customHeight="1">
      <c r="J40" s="6">
        <f t="shared" si="33"/>
        <v>3.713</v>
      </c>
      <c r="K40" s="7">
        <v>3713.0</v>
      </c>
      <c r="L40" s="8">
        <v>27.96</v>
      </c>
      <c r="P40" s="1">
        <f t="shared" si="34"/>
        <v>5.115</v>
      </c>
      <c r="Q40" s="1">
        <v>5115.0</v>
      </c>
      <c r="R40" s="1">
        <v>8.66</v>
      </c>
      <c r="X40" s="1">
        <f t="shared" si="35"/>
        <v>4.069</v>
      </c>
      <c r="Y40" s="1">
        <v>4069.0</v>
      </c>
      <c r="Z40" s="1">
        <v>9.71</v>
      </c>
      <c r="AD40" s="6">
        <f t="shared" si="36"/>
        <v>4.483</v>
      </c>
      <c r="AE40" s="7">
        <v>4483.0</v>
      </c>
      <c r="AF40" s="8">
        <v>9.66</v>
      </c>
      <c r="AK40" s="6">
        <f t="shared" si="37"/>
        <v>4.173</v>
      </c>
      <c r="AL40" s="7">
        <v>4173.0</v>
      </c>
      <c r="AM40" s="8">
        <v>12.93</v>
      </c>
      <c r="AQ40" s="6">
        <f t="shared" si="38"/>
        <v>4.285</v>
      </c>
      <c r="AR40" s="7">
        <v>4285.0</v>
      </c>
      <c r="AS40" s="8">
        <v>21.12</v>
      </c>
    </row>
    <row r="41" ht="14.25" customHeight="1">
      <c r="J41" s="6">
        <f t="shared" si="33"/>
        <v>3.768</v>
      </c>
      <c r="K41" s="7">
        <v>3768.0</v>
      </c>
      <c r="L41" s="8">
        <v>31.99</v>
      </c>
      <c r="P41" s="1">
        <f t="shared" si="34"/>
        <v>5.168</v>
      </c>
      <c r="Q41" s="1">
        <v>5168.0</v>
      </c>
      <c r="R41" s="1">
        <v>8.66</v>
      </c>
      <c r="X41" s="1">
        <f t="shared" si="35"/>
        <v>4.121</v>
      </c>
      <c r="Y41" s="1">
        <v>4121.0</v>
      </c>
      <c r="Z41" s="1">
        <v>9.29</v>
      </c>
      <c r="AD41" s="6">
        <f t="shared" si="36"/>
        <v>4.535</v>
      </c>
      <c r="AE41" s="7">
        <v>4535.0</v>
      </c>
      <c r="AF41" s="8">
        <v>11.97</v>
      </c>
      <c r="AK41" s="6">
        <f t="shared" si="37"/>
        <v>4.228</v>
      </c>
      <c r="AL41" s="7">
        <v>4228.0</v>
      </c>
      <c r="AM41" s="8">
        <v>15.43</v>
      </c>
      <c r="AQ41" s="6">
        <f t="shared" si="38"/>
        <v>4.34</v>
      </c>
      <c r="AR41" s="7">
        <v>4340.0</v>
      </c>
      <c r="AS41" s="8">
        <v>23.44</v>
      </c>
    </row>
    <row r="42" ht="14.25" customHeight="1">
      <c r="J42" s="6">
        <f t="shared" si="33"/>
        <v>3.824</v>
      </c>
      <c r="K42" s="7">
        <v>3824.0</v>
      </c>
      <c r="L42" s="8">
        <v>35.51</v>
      </c>
      <c r="P42" s="3">
        <f t="shared" si="34"/>
        <v>5.22</v>
      </c>
      <c r="Q42" s="4">
        <v>5220.0</v>
      </c>
      <c r="R42" s="5">
        <v>9.0</v>
      </c>
      <c r="X42" s="1">
        <f t="shared" si="35"/>
        <v>4.174</v>
      </c>
      <c r="Y42" s="1">
        <v>4174.0</v>
      </c>
      <c r="Z42" s="1">
        <v>9.68</v>
      </c>
      <c r="AD42" s="6">
        <f t="shared" si="36"/>
        <v>4.589</v>
      </c>
      <c r="AE42" s="7">
        <v>4589.0</v>
      </c>
      <c r="AF42" s="8">
        <v>14.42</v>
      </c>
      <c r="AK42" s="6">
        <f t="shared" si="37"/>
        <v>4.283</v>
      </c>
      <c r="AL42" s="7">
        <v>4283.0</v>
      </c>
      <c r="AM42" s="8">
        <v>17.87</v>
      </c>
      <c r="AQ42" s="6">
        <f t="shared" si="38"/>
        <v>4.395</v>
      </c>
      <c r="AR42" s="7">
        <v>4395.0</v>
      </c>
      <c r="AS42" s="8">
        <v>26.65</v>
      </c>
    </row>
    <row r="43" ht="14.25" customHeight="1">
      <c r="J43" s="6">
        <f t="shared" si="33"/>
        <v>3.879</v>
      </c>
      <c r="K43" s="7">
        <v>3879.0</v>
      </c>
      <c r="L43" s="8">
        <v>39.56</v>
      </c>
      <c r="P43" s="6">
        <f t="shared" si="34"/>
        <v>5.272</v>
      </c>
      <c r="Q43" s="7">
        <v>5272.0</v>
      </c>
      <c r="R43" s="8">
        <v>10.49</v>
      </c>
      <c r="X43" s="1">
        <f t="shared" si="35"/>
        <v>4.227</v>
      </c>
      <c r="Y43" s="1">
        <v>4227.0</v>
      </c>
      <c r="Z43" s="1">
        <v>9.73</v>
      </c>
      <c r="AD43" s="6">
        <f t="shared" si="36"/>
        <v>4.643</v>
      </c>
      <c r="AE43" s="7">
        <v>4643.0</v>
      </c>
      <c r="AF43" s="8">
        <v>16.92</v>
      </c>
      <c r="AK43" s="6">
        <f t="shared" si="37"/>
        <v>4.337</v>
      </c>
      <c r="AL43" s="7">
        <v>4337.0</v>
      </c>
      <c r="AM43" s="8">
        <v>20.83</v>
      </c>
      <c r="AQ43" s="6">
        <f t="shared" si="38"/>
        <v>4.45</v>
      </c>
      <c r="AR43" s="7">
        <v>4450.0</v>
      </c>
      <c r="AS43" s="8">
        <v>28.86</v>
      </c>
    </row>
    <row r="44" ht="14.25" customHeight="1">
      <c r="J44" s="6">
        <f t="shared" si="33"/>
        <v>3.936</v>
      </c>
      <c r="K44" s="7">
        <v>3936.0</v>
      </c>
      <c r="L44" s="8">
        <v>43.91</v>
      </c>
      <c r="P44" s="6">
        <f t="shared" si="34"/>
        <v>5.326</v>
      </c>
      <c r="Q44" s="7">
        <v>5326.0</v>
      </c>
      <c r="R44" s="8">
        <v>12.38</v>
      </c>
      <c r="X44" s="1">
        <f t="shared" si="35"/>
        <v>4.279</v>
      </c>
      <c r="Y44" s="1">
        <v>4279.0</v>
      </c>
      <c r="Z44" s="1">
        <v>9.42</v>
      </c>
      <c r="AD44" s="6">
        <f t="shared" si="36"/>
        <v>4.699</v>
      </c>
      <c r="AE44" s="7">
        <v>4699.0</v>
      </c>
      <c r="AF44" s="8">
        <v>19.4</v>
      </c>
      <c r="AK44" s="6">
        <f t="shared" si="37"/>
        <v>4.392</v>
      </c>
      <c r="AL44" s="7">
        <v>4392.0</v>
      </c>
      <c r="AM44" s="8">
        <v>23.28</v>
      </c>
      <c r="AQ44" s="6">
        <f t="shared" si="38"/>
        <v>4.505</v>
      </c>
      <c r="AR44" s="7">
        <v>4505.0</v>
      </c>
      <c r="AS44" s="8">
        <v>31.65</v>
      </c>
    </row>
    <row r="45" ht="14.25" customHeight="1">
      <c r="J45" s="6">
        <f t="shared" si="33"/>
        <v>3.992</v>
      </c>
      <c r="K45" s="7">
        <v>3992.0</v>
      </c>
      <c r="L45" s="8">
        <v>47.53</v>
      </c>
      <c r="P45" s="6">
        <f t="shared" si="34"/>
        <v>5.381</v>
      </c>
      <c r="Q45" s="7">
        <v>5381.0</v>
      </c>
      <c r="R45" s="8">
        <v>15.78</v>
      </c>
      <c r="X45" s="1">
        <f t="shared" si="35"/>
        <v>4.331</v>
      </c>
      <c r="Y45" s="1">
        <v>4331.0</v>
      </c>
      <c r="Z45" s="1">
        <v>10.26</v>
      </c>
      <c r="AD45" s="6">
        <f t="shared" si="36"/>
        <v>4.753</v>
      </c>
      <c r="AE45" s="7">
        <v>4753.0</v>
      </c>
      <c r="AF45" s="8">
        <v>22.31</v>
      </c>
      <c r="AK45" s="6">
        <f t="shared" si="37"/>
        <v>4.447</v>
      </c>
      <c r="AL45" s="7">
        <v>4447.0</v>
      </c>
      <c r="AM45" s="8">
        <v>25.94</v>
      </c>
      <c r="AQ45" s="6">
        <f t="shared" si="38"/>
        <v>4.56</v>
      </c>
      <c r="AR45" s="7">
        <v>4560.0</v>
      </c>
      <c r="AS45" s="8">
        <v>34.4</v>
      </c>
    </row>
    <row r="46" ht="14.25" customHeight="1">
      <c r="J46" s="9">
        <f t="shared" si="33"/>
        <v>4.048</v>
      </c>
      <c r="K46" s="10">
        <v>4048.0</v>
      </c>
      <c r="L46" s="11">
        <v>52.35</v>
      </c>
      <c r="P46" s="6">
        <f t="shared" si="34"/>
        <v>5.436</v>
      </c>
      <c r="Q46" s="7">
        <v>5436.0</v>
      </c>
      <c r="R46" s="8">
        <v>18.57</v>
      </c>
      <c r="X46" s="1">
        <f t="shared" si="35"/>
        <v>4.385</v>
      </c>
      <c r="Y46" s="1">
        <v>4385.0</v>
      </c>
      <c r="Z46" s="1">
        <v>10.49</v>
      </c>
      <c r="AD46" s="6">
        <f t="shared" si="36"/>
        <v>4.808</v>
      </c>
      <c r="AE46" s="7">
        <v>4808.0</v>
      </c>
      <c r="AF46" s="8">
        <v>24.71</v>
      </c>
      <c r="AK46" s="6">
        <f t="shared" si="37"/>
        <v>4.502</v>
      </c>
      <c r="AL46" s="7">
        <v>4502.0</v>
      </c>
      <c r="AM46" s="8">
        <v>28.08</v>
      </c>
      <c r="AQ46" s="6">
        <f t="shared" si="38"/>
        <v>4.617</v>
      </c>
      <c r="AR46" s="7">
        <v>4617.0</v>
      </c>
      <c r="AS46" s="8">
        <v>37.13</v>
      </c>
    </row>
    <row r="47" ht="14.25" customHeight="1">
      <c r="J47" s="1">
        <f t="shared" si="33"/>
        <v>4.105</v>
      </c>
      <c r="K47" s="1">
        <v>4105.0</v>
      </c>
      <c r="L47" s="1">
        <v>52.52</v>
      </c>
      <c r="P47" s="6">
        <f t="shared" si="34"/>
        <v>5.49</v>
      </c>
      <c r="Q47" s="7">
        <v>5490.0</v>
      </c>
      <c r="R47" s="8">
        <v>21.5</v>
      </c>
      <c r="X47" s="3">
        <f t="shared" si="35"/>
        <v>4.44</v>
      </c>
      <c r="Y47" s="4">
        <v>4440.0</v>
      </c>
      <c r="Z47" s="5">
        <v>12.59</v>
      </c>
      <c r="AD47" s="6">
        <f t="shared" si="36"/>
        <v>4.864</v>
      </c>
      <c r="AE47" s="7">
        <v>4864.0</v>
      </c>
      <c r="AF47" s="8">
        <v>26.72</v>
      </c>
      <c r="AK47" s="6">
        <f t="shared" si="37"/>
        <v>4.557</v>
      </c>
      <c r="AL47" s="7">
        <v>4557.0</v>
      </c>
      <c r="AM47" s="8">
        <v>30.53</v>
      </c>
      <c r="AQ47" s="6">
        <f t="shared" si="38"/>
        <v>4.672</v>
      </c>
      <c r="AR47" s="7">
        <v>4672.0</v>
      </c>
      <c r="AS47" s="8">
        <v>39.91</v>
      </c>
    </row>
    <row r="48" ht="14.25" customHeight="1">
      <c r="J48" s="1">
        <f t="shared" si="33"/>
        <v>4.162</v>
      </c>
      <c r="K48" s="1">
        <v>4162.0</v>
      </c>
      <c r="L48" s="1">
        <v>52.47</v>
      </c>
      <c r="P48" s="6">
        <f t="shared" si="34"/>
        <v>5.545</v>
      </c>
      <c r="Q48" s="7">
        <v>5545.0</v>
      </c>
      <c r="R48" s="8">
        <v>24.37</v>
      </c>
      <c r="X48" s="6">
        <f t="shared" si="35"/>
        <v>4.494</v>
      </c>
      <c r="Y48" s="7">
        <v>4494.0</v>
      </c>
      <c r="Z48" s="8">
        <v>15.78</v>
      </c>
      <c r="AD48" s="6">
        <f t="shared" si="36"/>
        <v>4.919</v>
      </c>
      <c r="AE48" s="7">
        <v>4919.0</v>
      </c>
      <c r="AF48" s="8">
        <v>29.22</v>
      </c>
      <c r="AK48" s="6">
        <f t="shared" si="37"/>
        <v>4.613</v>
      </c>
      <c r="AL48" s="7">
        <v>4613.0</v>
      </c>
      <c r="AM48" s="8">
        <v>33.1</v>
      </c>
      <c r="AQ48" s="6">
        <f t="shared" si="38"/>
        <v>4.728</v>
      </c>
      <c r="AR48" s="7">
        <v>4728.0</v>
      </c>
      <c r="AS48" s="8">
        <v>42.13</v>
      </c>
    </row>
    <row r="49" ht="14.25" customHeight="1">
      <c r="J49" s="1">
        <f t="shared" si="33"/>
        <v>4.218</v>
      </c>
      <c r="K49" s="1">
        <v>4218.0</v>
      </c>
      <c r="L49" s="1">
        <v>52.87</v>
      </c>
      <c r="P49" s="6">
        <f t="shared" si="34"/>
        <v>5.601</v>
      </c>
      <c r="Q49" s="7">
        <v>5601.0</v>
      </c>
      <c r="R49" s="8">
        <v>27.76</v>
      </c>
      <c r="X49" s="6">
        <f t="shared" si="35"/>
        <v>4.549</v>
      </c>
      <c r="Y49" s="7">
        <v>4549.0</v>
      </c>
      <c r="Z49" s="8">
        <v>19.54</v>
      </c>
      <c r="AD49" s="6">
        <f t="shared" si="36"/>
        <v>4.974</v>
      </c>
      <c r="AE49" s="7">
        <v>4974.0</v>
      </c>
      <c r="AF49" s="8">
        <v>31.72</v>
      </c>
      <c r="AK49" s="6">
        <f t="shared" si="37"/>
        <v>4.669</v>
      </c>
      <c r="AL49" s="7">
        <v>4669.0</v>
      </c>
      <c r="AM49" s="8">
        <v>35.63</v>
      </c>
      <c r="AQ49" s="6">
        <f t="shared" si="38"/>
        <v>4.785</v>
      </c>
      <c r="AR49" s="7">
        <v>4785.0</v>
      </c>
      <c r="AS49" s="8">
        <v>45.27</v>
      </c>
    </row>
    <row r="50" ht="14.25" customHeight="1">
      <c r="J50" s="1">
        <f t="shared" si="33"/>
        <v>4.275</v>
      </c>
      <c r="K50" s="1">
        <v>4275.0</v>
      </c>
      <c r="L50" s="1">
        <v>52.4</v>
      </c>
      <c r="P50" s="6">
        <f t="shared" si="34"/>
        <v>5.656</v>
      </c>
      <c r="Q50" s="7">
        <v>5656.0</v>
      </c>
      <c r="R50" s="8">
        <v>29.83</v>
      </c>
      <c r="X50" s="6">
        <f t="shared" si="35"/>
        <v>4.603</v>
      </c>
      <c r="Y50" s="7">
        <v>4603.0</v>
      </c>
      <c r="Z50" s="8">
        <v>22.67</v>
      </c>
      <c r="AD50" s="6">
        <f t="shared" si="36"/>
        <v>5.029</v>
      </c>
      <c r="AE50" s="7">
        <v>5029.0</v>
      </c>
      <c r="AF50" s="8">
        <v>34.2</v>
      </c>
      <c r="AK50" s="6">
        <f t="shared" si="37"/>
        <v>4.724</v>
      </c>
      <c r="AL50" s="7">
        <v>4724.0</v>
      </c>
      <c r="AM50" s="8">
        <v>38.2</v>
      </c>
      <c r="AQ50" s="9">
        <f t="shared" si="38"/>
        <v>4.841</v>
      </c>
      <c r="AR50" s="10">
        <v>4841.0</v>
      </c>
      <c r="AS50" s="11">
        <v>48.01</v>
      </c>
    </row>
    <row r="51" ht="14.25" customHeight="1">
      <c r="J51" s="1">
        <f t="shared" si="33"/>
        <v>4.331</v>
      </c>
      <c r="K51" s="1">
        <v>4331.0</v>
      </c>
      <c r="L51" s="1">
        <v>52.4</v>
      </c>
      <c r="P51" s="6">
        <f t="shared" si="34"/>
        <v>5.711</v>
      </c>
      <c r="Q51" s="7">
        <v>5711.0</v>
      </c>
      <c r="R51" s="8">
        <v>32.81</v>
      </c>
      <c r="X51" s="6">
        <f t="shared" si="35"/>
        <v>4.659</v>
      </c>
      <c r="Y51" s="7">
        <v>4659.0</v>
      </c>
      <c r="Z51" s="8">
        <v>26.5</v>
      </c>
      <c r="AD51" s="6">
        <f t="shared" si="36"/>
        <v>5.085</v>
      </c>
      <c r="AE51" s="7">
        <v>5085.0</v>
      </c>
      <c r="AF51" s="8">
        <v>36.72</v>
      </c>
      <c r="AK51" s="6">
        <f t="shared" si="37"/>
        <v>4.781</v>
      </c>
      <c r="AL51" s="7">
        <v>4781.0</v>
      </c>
      <c r="AM51" s="8">
        <v>40.65</v>
      </c>
      <c r="AQ51" s="1">
        <f t="shared" si="38"/>
        <v>4.897</v>
      </c>
      <c r="AR51" s="1">
        <v>4897.0</v>
      </c>
      <c r="AS51" s="1">
        <v>48.37</v>
      </c>
    </row>
    <row r="52" ht="14.25" customHeight="1">
      <c r="J52" s="1">
        <f t="shared" si="33"/>
        <v>4.388</v>
      </c>
      <c r="K52" s="1">
        <v>4388.0</v>
      </c>
      <c r="L52" s="1">
        <v>51.92</v>
      </c>
      <c r="P52" s="6">
        <f t="shared" si="34"/>
        <v>5.767</v>
      </c>
      <c r="Q52" s="7">
        <v>5767.0</v>
      </c>
      <c r="R52" s="8">
        <v>35.71</v>
      </c>
      <c r="X52" s="6">
        <f t="shared" si="35"/>
        <v>4.714</v>
      </c>
      <c r="Y52" s="7">
        <v>4714.0</v>
      </c>
      <c r="Z52" s="8">
        <v>29.57</v>
      </c>
      <c r="AD52" s="6">
        <f t="shared" si="36"/>
        <v>5.141</v>
      </c>
      <c r="AE52" s="7">
        <v>5141.0</v>
      </c>
      <c r="AF52" s="8">
        <v>39.03</v>
      </c>
      <c r="AK52" s="6">
        <f t="shared" si="37"/>
        <v>4.836</v>
      </c>
      <c r="AL52" s="7">
        <v>4836.0</v>
      </c>
      <c r="AM52" s="8">
        <v>43.3</v>
      </c>
      <c r="AQ52" s="1">
        <f t="shared" si="38"/>
        <v>4.954</v>
      </c>
      <c r="AR52" s="1">
        <v>4954.0</v>
      </c>
      <c r="AS52" s="1">
        <v>48.89</v>
      </c>
    </row>
    <row r="53" ht="14.25" customHeight="1">
      <c r="J53" s="1">
        <f t="shared" si="33"/>
        <v>4.445</v>
      </c>
      <c r="K53" s="1">
        <v>4445.0</v>
      </c>
      <c r="L53" s="1">
        <v>52.4</v>
      </c>
      <c r="P53" s="6">
        <f t="shared" si="34"/>
        <v>5.822</v>
      </c>
      <c r="Q53" s="7">
        <v>5822.0</v>
      </c>
      <c r="R53" s="8">
        <v>38.67</v>
      </c>
      <c r="X53" s="6">
        <f t="shared" si="35"/>
        <v>4.769</v>
      </c>
      <c r="Y53" s="7">
        <v>4769.0</v>
      </c>
      <c r="Z53" s="8">
        <v>33.01</v>
      </c>
      <c r="AD53" s="6">
        <f t="shared" si="36"/>
        <v>5.196</v>
      </c>
      <c r="AE53" s="7">
        <v>5196.0</v>
      </c>
      <c r="AF53" s="8">
        <v>41.22</v>
      </c>
      <c r="AK53" s="6">
        <f t="shared" si="37"/>
        <v>4.892</v>
      </c>
      <c r="AL53" s="7">
        <v>4892.0</v>
      </c>
      <c r="AM53" s="8">
        <v>45.7</v>
      </c>
      <c r="AQ53" s="1">
        <f t="shared" si="38"/>
        <v>5.01</v>
      </c>
      <c r="AR53" s="1">
        <v>5010.0</v>
      </c>
      <c r="AS53" s="1">
        <v>48.67</v>
      </c>
    </row>
    <row r="54" ht="14.25" customHeight="1">
      <c r="J54" s="1">
        <f t="shared" si="33"/>
        <v>4.501</v>
      </c>
      <c r="K54" s="1">
        <v>4501.0</v>
      </c>
      <c r="L54" s="1">
        <v>52.4</v>
      </c>
      <c r="P54" s="6">
        <f t="shared" si="34"/>
        <v>5.878</v>
      </c>
      <c r="Q54" s="7">
        <v>5878.0</v>
      </c>
      <c r="R54" s="8">
        <v>41.65</v>
      </c>
      <c r="X54" s="6">
        <f t="shared" si="35"/>
        <v>4.825</v>
      </c>
      <c r="Y54" s="7">
        <v>4825.0</v>
      </c>
      <c r="Z54" s="8">
        <v>36.53</v>
      </c>
      <c r="AD54" s="6">
        <f t="shared" si="36"/>
        <v>5.253</v>
      </c>
      <c r="AE54" s="7">
        <v>5253.0</v>
      </c>
      <c r="AF54" s="8">
        <v>44.03</v>
      </c>
      <c r="AK54" s="9">
        <f t="shared" si="37"/>
        <v>4.948</v>
      </c>
      <c r="AL54" s="10">
        <v>4948.0</v>
      </c>
      <c r="AM54" s="11">
        <v>48.61</v>
      </c>
      <c r="AQ54" s="3">
        <f t="shared" si="38"/>
        <v>5.066</v>
      </c>
      <c r="AR54" s="4">
        <v>5066.0</v>
      </c>
      <c r="AS54" s="5">
        <v>48.37</v>
      </c>
    </row>
    <row r="55" ht="14.25" customHeight="1">
      <c r="P55" s="6">
        <f t="shared" si="34"/>
        <v>5.935</v>
      </c>
      <c r="Q55" s="7">
        <v>5935.0</v>
      </c>
      <c r="R55" s="8">
        <v>44.52</v>
      </c>
      <c r="X55" s="6">
        <f t="shared" si="35"/>
        <v>4.881</v>
      </c>
      <c r="Y55" s="7">
        <v>4881.0</v>
      </c>
      <c r="Z55" s="8">
        <v>39.93</v>
      </c>
      <c r="AD55" s="6">
        <f t="shared" si="36"/>
        <v>5.309</v>
      </c>
      <c r="AE55" s="7">
        <v>5309.0</v>
      </c>
      <c r="AF55" s="8">
        <v>46.82</v>
      </c>
      <c r="AK55" s="1">
        <f t="shared" si="37"/>
        <v>5.005</v>
      </c>
      <c r="AL55" s="1">
        <v>5005.0</v>
      </c>
      <c r="AM55" s="1">
        <v>48.84</v>
      </c>
      <c r="AQ55" s="6">
        <f t="shared" si="38"/>
        <v>5.123</v>
      </c>
      <c r="AR55" s="7">
        <v>5123.0</v>
      </c>
      <c r="AS55" s="8">
        <v>48.89</v>
      </c>
    </row>
    <row r="56" ht="14.25" customHeight="1">
      <c r="P56" s="6">
        <f t="shared" si="34"/>
        <v>5.991</v>
      </c>
      <c r="Q56" s="7">
        <v>5991.0</v>
      </c>
      <c r="R56" s="8">
        <v>48.27</v>
      </c>
      <c r="X56" s="6">
        <f t="shared" si="35"/>
        <v>4.936</v>
      </c>
      <c r="Y56" s="7">
        <v>4936.0</v>
      </c>
      <c r="Z56" s="8">
        <v>43.54</v>
      </c>
      <c r="AD56" s="9">
        <f t="shared" si="36"/>
        <v>5.365</v>
      </c>
      <c r="AE56" s="10">
        <v>5365.0</v>
      </c>
      <c r="AF56" s="11">
        <v>48.78</v>
      </c>
      <c r="AK56" s="1">
        <f t="shared" si="37"/>
        <v>5.061</v>
      </c>
      <c r="AL56" s="1">
        <v>5061.0</v>
      </c>
      <c r="AM56" s="1">
        <v>48.44</v>
      </c>
      <c r="AQ56" s="6">
        <f t="shared" si="38"/>
        <v>5.179</v>
      </c>
      <c r="AR56" s="7">
        <v>5179.0</v>
      </c>
      <c r="AS56" s="8">
        <v>49.42</v>
      </c>
    </row>
    <row r="57" ht="14.25" customHeight="1">
      <c r="P57" s="9">
        <f t="shared" si="34"/>
        <v>6.047</v>
      </c>
      <c r="Q57" s="10">
        <v>6047.0</v>
      </c>
      <c r="R57" s="11">
        <v>51.7</v>
      </c>
      <c r="X57" s="6">
        <f t="shared" si="35"/>
        <v>4.993</v>
      </c>
      <c r="Y57" s="7">
        <v>4993.0</v>
      </c>
      <c r="Z57" s="8">
        <v>47.45</v>
      </c>
      <c r="AD57" s="1">
        <f t="shared" si="36"/>
        <v>5.422</v>
      </c>
      <c r="AE57" s="1">
        <v>5422.0</v>
      </c>
      <c r="AF57" s="1">
        <v>48.59</v>
      </c>
      <c r="AK57" s="1">
        <f t="shared" si="37"/>
        <v>5.117</v>
      </c>
      <c r="AL57" s="1">
        <v>5117.0</v>
      </c>
      <c r="AM57" s="1">
        <v>48.42</v>
      </c>
      <c r="AQ57" s="6">
        <f t="shared" si="38"/>
        <v>5.235</v>
      </c>
      <c r="AR57" s="7">
        <v>5235.0</v>
      </c>
      <c r="AS57" s="8">
        <v>48.71</v>
      </c>
    </row>
    <row r="58" ht="14.25" customHeight="1">
      <c r="P58" s="1">
        <f t="shared" si="34"/>
        <v>6.104</v>
      </c>
      <c r="Q58" s="1">
        <v>6104.0</v>
      </c>
      <c r="R58" s="1">
        <v>52.35</v>
      </c>
      <c r="X58" s="9">
        <f t="shared" si="35"/>
        <v>5.05</v>
      </c>
      <c r="Y58" s="10">
        <v>5050.0</v>
      </c>
      <c r="Z58" s="11">
        <v>50.61</v>
      </c>
      <c r="AD58" s="3">
        <f t="shared" si="36"/>
        <v>5.478</v>
      </c>
      <c r="AE58" s="4">
        <v>5478.0</v>
      </c>
      <c r="AF58" s="5">
        <v>48.47</v>
      </c>
      <c r="AK58" s="1">
        <f t="shared" si="37"/>
        <v>5.174</v>
      </c>
      <c r="AL58" s="1">
        <v>5174.0</v>
      </c>
      <c r="AM58" s="1">
        <v>48.42</v>
      </c>
      <c r="AQ58" s="6">
        <f t="shared" si="38"/>
        <v>5.292</v>
      </c>
      <c r="AR58" s="7">
        <v>5292.0</v>
      </c>
      <c r="AS58" s="8">
        <v>49.23</v>
      </c>
    </row>
    <row r="59" ht="14.25" customHeight="1">
      <c r="P59" s="1">
        <f t="shared" si="34"/>
        <v>6.161</v>
      </c>
      <c r="Q59" s="1">
        <v>6161.0</v>
      </c>
      <c r="R59" s="1">
        <v>52.41</v>
      </c>
      <c r="X59" s="1">
        <f t="shared" si="35"/>
        <v>5.106</v>
      </c>
      <c r="Y59" s="1">
        <v>5106.0</v>
      </c>
      <c r="Z59" s="1">
        <v>50.1</v>
      </c>
      <c r="AD59" s="6">
        <f t="shared" si="36"/>
        <v>5.534</v>
      </c>
      <c r="AE59" s="7">
        <v>5534.0</v>
      </c>
      <c r="AF59" s="8">
        <v>47.94</v>
      </c>
      <c r="AK59" s="1">
        <f t="shared" si="37"/>
        <v>5.23</v>
      </c>
      <c r="AL59" s="1">
        <v>5230.0</v>
      </c>
      <c r="AM59" s="1">
        <v>48.35</v>
      </c>
      <c r="AQ59" s="6">
        <f t="shared" si="38"/>
        <v>5.348</v>
      </c>
      <c r="AR59" s="7">
        <v>5348.0</v>
      </c>
      <c r="AS59" s="8">
        <v>49.3</v>
      </c>
    </row>
    <row r="60" ht="14.25" customHeight="1">
      <c r="P60" s="1">
        <f t="shared" si="34"/>
        <v>6.217</v>
      </c>
      <c r="Q60" s="1">
        <v>6217.0</v>
      </c>
      <c r="R60" s="1">
        <v>52.48</v>
      </c>
      <c r="X60" s="1">
        <f t="shared" si="35"/>
        <v>5.163</v>
      </c>
      <c r="Y60" s="1">
        <v>5163.0</v>
      </c>
      <c r="Z60" s="1">
        <v>52.28</v>
      </c>
      <c r="AD60" s="6">
        <f t="shared" si="36"/>
        <v>5.591</v>
      </c>
      <c r="AE60" s="7">
        <v>5591.0</v>
      </c>
      <c r="AF60" s="8">
        <v>47.82</v>
      </c>
      <c r="AK60" s="1">
        <f t="shared" si="37"/>
        <v>5.286</v>
      </c>
      <c r="AL60" s="1">
        <v>5286.0</v>
      </c>
      <c r="AM60" s="1">
        <v>48.37</v>
      </c>
      <c r="AQ60" s="6">
        <f t="shared" si="38"/>
        <v>5.404</v>
      </c>
      <c r="AR60" s="7">
        <v>5404.0</v>
      </c>
      <c r="AS60" s="8">
        <v>50.26</v>
      </c>
    </row>
    <row r="61" ht="14.25" customHeight="1">
      <c r="P61" s="1">
        <f t="shared" si="34"/>
        <v>6.274</v>
      </c>
      <c r="Q61" s="1">
        <v>6274.0</v>
      </c>
      <c r="R61" s="1">
        <v>53.01</v>
      </c>
      <c r="X61" s="1">
        <f t="shared" si="35"/>
        <v>5.219</v>
      </c>
      <c r="Y61" s="1">
        <v>5219.0</v>
      </c>
      <c r="Z61" s="1">
        <v>50.63</v>
      </c>
      <c r="AD61" s="6">
        <f t="shared" si="36"/>
        <v>5.647</v>
      </c>
      <c r="AE61" s="7">
        <v>5647.0</v>
      </c>
      <c r="AF61" s="8">
        <v>48.18</v>
      </c>
      <c r="AK61" s="1">
        <f t="shared" si="37"/>
        <v>5.343</v>
      </c>
      <c r="AL61" s="1">
        <v>5343.0</v>
      </c>
      <c r="AM61" s="1">
        <v>48.3</v>
      </c>
      <c r="AQ61" s="6">
        <f t="shared" si="38"/>
        <v>5.46</v>
      </c>
      <c r="AR61" s="7">
        <v>5460.0</v>
      </c>
      <c r="AS61" s="8">
        <v>49.9</v>
      </c>
    </row>
    <row r="62" ht="14.25" customHeight="1">
      <c r="P62" s="1">
        <f t="shared" si="34"/>
        <v>6.33</v>
      </c>
      <c r="Q62" s="1">
        <v>6330.0</v>
      </c>
      <c r="R62" s="1">
        <v>52.65</v>
      </c>
      <c r="X62" s="3">
        <f t="shared" si="35"/>
        <v>5.275</v>
      </c>
      <c r="Y62" s="4">
        <v>5275.0</v>
      </c>
      <c r="Z62" s="5">
        <v>52.28</v>
      </c>
      <c r="AD62" s="6">
        <f t="shared" si="36"/>
        <v>5.703</v>
      </c>
      <c r="AE62" s="7">
        <v>5703.0</v>
      </c>
      <c r="AF62" s="8">
        <v>48.06</v>
      </c>
      <c r="AK62" s="1">
        <f t="shared" si="37"/>
        <v>5.399</v>
      </c>
      <c r="AL62" s="1">
        <v>5399.0</v>
      </c>
      <c r="AM62" s="1">
        <v>48.27</v>
      </c>
      <c r="AQ62" s="6">
        <f t="shared" si="38"/>
        <v>5.517</v>
      </c>
      <c r="AR62" s="7">
        <v>5517.0</v>
      </c>
      <c r="AS62" s="8">
        <v>49.56</v>
      </c>
    </row>
    <row r="63" ht="14.25" customHeight="1">
      <c r="P63" s="1">
        <f t="shared" si="34"/>
        <v>6.387</v>
      </c>
      <c r="Q63" s="1">
        <v>6387.0</v>
      </c>
      <c r="R63" s="1">
        <v>52.72</v>
      </c>
      <c r="X63" s="6">
        <f t="shared" si="35"/>
        <v>5.331</v>
      </c>
      <c r="Y63" s="7">
        <v>5331.0</v>
      </c>
      <c r="Z63" s="8">
        <v>51.92</v>
      </c>
      <c r="AD63" s="6">
        <f t="shared" si="36"/>
        <v>5.76</v>
      </c>
      <c r="AE63" s="7">
        <v>5760.0</v>
      </c>
      <c r="AF63" s="8">
        <v>47.11</v>
      </c>
      <c r="AK63" s="1">
        <f t="shared" si="37"/>
        <v>5.455</v>
      </c>
      <c r="AL63" s="1">
        <v>5455.0</v>
      </c>
      <c r="AM63" s="1">
        <v>48.25</v>
      </c>
      <c r="AQ63" s="6">
        <f t="shared" si="38"/>
        <v>5.573</v>
      </c>
      <c r="AR63" s="7">
        <v>5573.0</v>
      </c>
      <c r="AS63" s="8">
        <v>49.2</v>
      </c>
    </row>
    <row r="64" ht="14.25" customHeight="1">
      <c r="P64" s="1">
        <f t="shared" si="34"/>
        <v>6.444</v>
      </c>
      <c r="Q64" s="1">
        <v>6444.0</v>
      </c>
      <c r="R64" s="1">
        <v>52.7</v>
      </c>
      <c r="X64" s="6">
        <f t="shared" si="35"/>
        <v>5.389</v>
      </c>
      <c r="Y64" s="7">
        <v>5389.0</v>
      </c>
      <c r="Z64" s="8">
        <v>51.87</v>
      </c>
      <c r="AD64" s="6">
        <f t="shared" si="36"/>
        <v>5.816</v>
      </c>
      <c r="AE64" s="7">
        <v>5816.0</v>
      </c>
      <c r="AF64" s="8">
        <v>47.06</v>
      </c>
      <c r="AK64" s="1">
        <f t="shared" si="37"/>
        <v>5.512</v>
      </c>
      <c r="AL64" s="1">
        <v>5512.0</v>
      </c>
      <c r="AM64" s="1">
        <v>48.2</v>
      </c>
      <c r="AQ64" s="6">
        <f t="shared" si="38"/>
        <v>5.629</v>
      </c>
      <c r="AR64" s="7">
        <v>5629.0</v>
      </c>
      <c r="AS64" s="8">
        <v>49.76</v>
      </c>
    </row>
    <row r="65" ht="14.25" customHeight="1">
      <c r="P65" s="1">
        <f t="shared" si="34"/>
        <v>6.5</v>
      </c>
      <c r="Q65" s="1">
        <v>6500.0</v>
      </c>
      <c r="R65" s="1">
        <v>52.72</v>
      </c>
      <c r="X65" s="6">
        <f t="shared" si="35"/>
        <v>5.445</v>
      </c>
      <c r="Y65" s="7">
        <v>5445.0</v>
      </c>
      <c r="Z65" s="8">
        <v>53.88</v>
      </c>
      <c r="AD65" s="6">
        <f t="shared" si="36"/>
        <v>5.872</v>
      </c>
      <c r="AE65" s="7">
        <v>5872.0</v>
      </c>
      <c r="AF65" s="8">
        <v>46.99</v>
      </c>
      <c r="AK65" s="1">
        <f t="shared" si="37"/>
        <v>5.568</v>
      </c>
      <c r="AL65" s="1">
        <v>5568.0</v>
      </c>
      <c r="AM65" s="1">
        <v>48.2</v>
      </c>
      <c r="AQ65" s="6">
        <f t="shared" si="38"/>
        <v>5.687</v>
      </c>
      <c r="AR65" s="7">
        <v>5687.0</v>
      </c>
      <c r="AS65" s="8">
        <v>50.2</v>
      </c>
    </row>
    <row r="66" ht="14.25" customHeight="1">
      <c r="P66" s="1">
        <f t="shared" si="34"/>
        <v>6.556</v>
      </c>
      <c r="Q66" s="1">
        <v>6556.0</v>
      </c>
      <c r="R66" s="1">
        <v>52.35</v>
      </c>
      <c r="X66" s="6">
        <f t="shared" si="35"/>
        <v>5.501</v>
      </c>
      <c r="Y66" s="7">
        <v>5501.0</v>
      </c>
      <c r="Z66" s="8">
        <v>51.45</v>
      </c>
      <c r="AD66" s="6">
        <f t="shared" si="36"/>
        <v>5.928</v>
      </c>
      <c r="AE66" s="7">
        <v>5928.0</v>
      </c>
      <c r="AF66" s="8">
        <v>47.35</v>
      </c>
      <c r="AQ66" s="6">
        <f t="shared" si="38"/>
        <v>5.743</v>
      </c>
      <c r="AR66" s="7">
        <v>5743.0</v>
      </c>
      <c r="AS66" s="8">
        <v>50.27</v>
      </c>
    </row>
    <row r="67" ht="14.25" customHeight="1">
      <c r="P67" s="1">
        <f t="shared" si="34"/>
        <v>6.614</v>
      </c>
      <c r="Q67" s="1">
        <v>6614.0</v>
      </c>
      <c r="R67" s="1">
        <v>51.53</v>
      </c>
      <c r="X67" s="6">
        <f t="shared" si="35"/>
        <v>5.559</v>
      </c>
      <c r="Y67" s="7">
        <v>5559.0</v>
      </c>
      <c r="Z67" s="8">
        <v>54.2</v>
      </c>
      <c r="AD67" s="6">
        <f t="shared" si="36"/>
        <v>5.985</v>
      </c>
      <c r="AE67" s="7">
        <v>5985.0</v>
      </c>
      <c r="AF67" s="8">
        <v>47.7</v>
      </c>
      <c r="AQ67" s="6">
        <f t="shared" si="38"/>
        <v>5.799</v>
      </c>
      <c r="AR67" s="7">
        <v>5799.0</v>
      </c>
      <c r="AS67" s="8">
        <v>51.92</v>
      </c>
    </row>
    <row r="68" ht="14.25" customHeight="1">
      <c r="P68" s="1">
        <f t="shared" si="34"/>
        <v>6.67</v>
      </c>
      <c r="Q68" s="1">
        <v>6670.0</v>
      </c>
      <c r="R68" s="1">
        <v>52.3</v>
      </c>
      <c r="X68" s="6">
        <f t="shared" si="35"/>
        <v>5.615</v>
      </c>
      <c r="Y68" s="7">
        <v>5615.0</v>
      </c>
      <c r="Z68" s="8">
        <v>51.87</v>
      </c>
      <c r="AD68" s="6">
        <f t="shared" si="36"/>
        <v>6.041</v>
      </c>
      <c r="AE68" s="7">
        <v>6041.0</v>
      </c>
      <c r="AF68" s="8">
        <v>47.76</v>
      </c>
      <c r="AQ68" s="6">
        <f t="shared" si="38"/>
        <v>5.856</v>
      </c>
      <c r="AR68" s="7">
        <v>5856.0</v>
      </c>
      <c r="AS68" s="8">
        <v>51.99</v>
      </c>
    </row>
    <row r="69" ht="14.25" customHeight="1">
      <c r="P69" s="1">
        <f t="shared" si="34"/>
        <v>6.726</v>
      </c>
      <c r="Q69" s="1">
        <v>6726.0</v>
      </c>
      <c r="R69" s="1">
        <v>52.7</v>
      </c>
      <c r="X69" s="6">
        <f t="shared" si="35"/>
        <v>5.671</v>
      </c>
      <c r="Y69" s="7">
        <v>5671.0</v>
      </c>
      <c r="Z69" s="8">
        <v>52.35</v>
      </c>
      <c r="AD69" s="6">
        <f t="shared" si="36"/>
        <v>6.096</v>
      </c>
      <c r="AE69" s="7">
        <v>6096.0</v>
      </c>
      <c r="AF69" s="8">
        <v>47.28</v>
      </c>
      <c r="AQ69" s="6">
        <f t="shared" si="38"/>
        <v>5.912</v>
      </c>
      <c r="AR69" s="7">
        <v>5912.0</v>
      </c>
      <c r="AS69" s="8">
        <v>50.09</v>
      </c>
    </row>
    <row r="70" ht="14.25" customHeight="1">
      <c r="P70" s="1">
        <f t="shared" si="34"/>
        <v>6.782</v>
      </c>
      <c r="Q70" s="1">
        <v>6782.0</v>
      </c>
      <c r="R70" s="1">
        <v>52.72</v>
      </c>
      <c r="X70" s="6">
        <f t="shared" si="35"/>
        <v>5.728</v>
      </c>
      <c r="Y70" s="7">
        <v>5728.0</v>
      </c>
      <c r="Z70" s="8">
        <v>51.87</v>
      </c>
      <c r="AD70" s="6">
        <f t="shared" si="36"/>
        <v>6.153</v>
      </c>
      <c r="AE70" s="7">
        <v>6153.0</v>
      </c>
      <c r="AF70" s="8">
        <v>47.28</v>
      </c>
      <c r="AQ70" s="6">
        <f t="shared" si="38"/>
        <v>5.968</v>
      </c>
      <c r="AR70" s="7">
        <v>5968.0</v>
      </c>
      <c r="AS70" s="8">
        <v>50.61</v>
      </c>
    </row>
    <row r="71" ht="14.25" customHeight="1">
      <c r="P71" s="1">
        <f t="shared" si="34"/>
        <v>6.84</v>
      </c>
      <c r="Q71" s="1">
        <v>6840.0</v>
      </c>
      <c r="R71" s="1">
        <v>52.72</v>
      </c>
      <c r="X71" s="6">
        <f t="shared" si="35"/>
        <v>5.784</v>
      </c>
      <c r="Y71" s="7">
        <v>5784.0</v>
      </c>
      <c r="Z71" s="8">
        <v>51.87</v>
      </c>
      <c r="AD71" s="6">
        <f t="shared" si="36"/>
        <v>6.209</v>
      </c>
      <c r="AE71" s="7">
        <v>6209.0</v>
      </c>
      <c r="AF71" s="8">
        <v>46.79</v>
      </c>
      <c r="AQ71" s="6">
        <f t="shared" si="38"/>
        <v>6.026</v>
      </c>
      <c r="AR71" s="7">
        <v>6026.0</v>
      </c>
      <c r="AS71" s="8">
        <v>50.68</v>
      </c>
    </row>
    <row r="72" ht="14.25" customHeight="1">
      <c r="P72" s="1">
        <f t="shared" si="34"/>
        <v>6.896</v>
      </c>
      <c r="Q72" s="1">
        <v>6896.0</v>
      </c>
      <c r="R72" s="1">
        <v>52.72</v>
      </c>
      <c r="X72" s="6">
        <f t="shared" si="35"/>
        <v>5.841</v>
      </c>
      <c r="Y72" s="7">
        <v>5841.0</v>
      </c>
      <c r="Z72" s="8">
        <v>54.35</v>
      </c>
      <c r="AD72" s="6">
        <f t="shared" si="36"/>
        <v>6.265</v>
      </c>
      <c r="AE72" s="7">
        <v>6265.0</v>
      </c>
      <c r="AF72" s="8">
        <v>46.8</v>
      </c>
      <c r="AQ72" s="6">
        <f t="shared" si="38"/>
        <v>6.082</v>
      </c>
      <c r="AR72" s="7">
        <v>6082.0</v>
      </c>
      <c r="AS72" s="8">
        <v>50.8</v>
      </c>
    </row>
    <row r="73" ht="14.25" customHeight="1">
      <c r="P73" s="1">
        <f t="shared" si="34"/>
        <v>6.952</v>
      </c>
      <c r="Q73" s="1">
        <v>6952.0</v>
      </c>
      <c r="R73" s="1">
        <v>52.72</v>
      </c>
      <c r="X73" s="6">
        <f t="shared" si="35"/>
        <v>5.898</v>
      </c>
      <c r="Y73" s="7">
        <v>5898.0</v>
      </c>
      <c r="Z73" s="8">
        <v>52.35</v>
      </c>
      <c r="AD73" s="9">
        <f t="shared" si="36"/>
        <v>6.322</v>
      </c>
      <c r="AE73" s="10">
        <v>6322.0</v>
      </c>
      <c r="AF73" s="11">
        <v>46.7</v>
      </c>
      <c r="AQ73" s="6">
        <f t="shared" si="38"/>
        <v>6.138</v>
      </c>
      <c r="AR73" s="7">
        <v>6138.0</v>
      </c>
      <c r="AS73" s="8">
        <v>50.92</v>
      </c>
    </row>
    <row r="74" ht="14.25" customHeight="1">
      <c r="P74" s="1">
        <f t="shared" si="34"/>
        <v>7.009</v>
      </c>
      <c r="Q74" s="1">
        <v>7009.0</v>
      </c>
      <c r="R74" s="1">
        <v>52.72</v>
      </c>
      <c r="X74" s="6">
        <f t="shared" si="35"/>
        <v>5.954</v>
      </c>
      <c r="Y74" s="7">
        <v>5954.0</v>
      </c>
      <c r="Z74" s="8">
        <v>52.35</v>
      </c>
      <c r="AQ74" s="6">
        <f t="shared" si="38"/>
        <v>6.195</v>
      </c>
      <c r="AR74" s="7">
        <v>6195.0</v>
      </c>
      <c r="AS74" s="8">
        <v>50.54</v>
      </c>
    </row>
    <row r="75" ht="14.25" customHeight="1">
      <c r="P75" s="1">
        <f t="shared" si="34"/>
        <v>7.066</v>
      </c>
      <c r="Q75" s="1">
        <v>7066.0</v>
      </c>
      <c r="R75" s="1">
        <v>52.72</v>
      </c>
      <c r="X75" s="9">
        <f t="shared" si="35"/>
        <v>6.011</v>
      </c>
      <c r="Y75" s="10">
        <v>6011.0</v>
      </c>
      <c r="Z75" s="11">
        <v>54.68</v>
      </c>
      <c r="AQ75" s="6">
        <f t="shared" si="38"/>
        <v>6.251</v>
      </c>
      <c r="AR75" s="7">
        <v>6251.0</v>
      </c>
      <c r="AS75" s="8">
        <v>51.11</v>
      </c>
    </row>
    <row r="76" ht="14.25" customHeight="1">
      <c r="P76" s="1">
        <f t="shared" si="34"/>
        <v>7.122</v>
      </c>
      <c r="Q76" s="1">
        <v>7122.0</v>
      </c>
      <c r="R76" s="1">
        <v>52.72</v>
      </c>
      <c r="X76" s="1">
        <f t="shared" si="35"/>
        <v>6.068</v>
      </c>
      <c r="Y76" s="1">
        <v>6068.0</v>
      </c>
      <c r="Z76" s="1">
        <v>52.76</v>
      </c>
      <c r="AQ76" s="6">
        <f t="shared" si="38"/>
        <v>6.307</v>
      </c>
      <c r="AR76" s="7">
        <v>6307.0</v>
      </c>
      <c r="AS76" s="8">
        <v>53.11</v>
      </c>
    </row>
    <row r="77" ht="14.25" customHeight="1">
      <c r="P77" s="1">
        <f t="shared" si="34"/>
        <v>7.179</v>
      </c>
      <c r="Q77" s="1">
        <v>7179.0</v>
      </c>
      <c r="R77" s="1">
        <v>52.72</v>
      </c>
      <c r="X77" s="1">
        <f t="shared" si="35"/>
        <v>6.124</v>
      </c>
      <c r="Y77" s="1">
        <v>6124.0</v>
      </c>
      <c r="Z77" s="1">
        <v>52.76</v>
      </c>
      <c r="AQ77" s="6">
        <f t="shared" si="38"/>
        <v>6.365</v>
      </c>
      <c r="AR77" s="7">
        <v>6365.0</v>
      </c>
      <c r="AS77" s="8">
        <v>53.21</v>
      </c>
    </row>
    <row r="78" ht="14.25" customHeight="1">
      <c r="X78" s="1">
        <f t="shared" si="35"/>
        <v>6.18</v>
      </c>
      <c r="Y78" s="1">
        <v>6180.0</v>
      </c>
      <c r="Z78" s="1">
        <v>52.76</v>
      </c>
      <c r="AQ78" s="9">
        <f t="shared" si="38"/>
        <v>6.421</v>
      </c>
      <c r="AR78" s="10">
        <v>6421.0</v>
      </c>
      <c r="AS78" s="11">
        <v>53.3</v>
      </c>
    </row>
    <row r="79" ht="14.25" customHeight="1">
      <c r="X79" s="1">
        <f t="shared" si="35"/>
        <v>6.238</v>
      </c>
      <c r="Y79" s="1">
        <v>6238.0</v>
      </c>
      <c r="Z79" s="1">
        <v>51.87</v>
      </c>
      <c r="AQ79" s="1">
        <f t="shared" si="38"/>
        <v>6.477</v>
      </c>
      <c r="AR79" s="1">
        <v>6477.0</v>
      </c>
      <c r="AS79" s="1">
        <v>51.04</v>
      </c>
    </row>
    <row r="80" ht="14.25" customHeight="1">
      <c r="X80" s="1">
        <f t="shared" si="35"/>
        <v>6.294</v>
      </c>
      <c r="Y80" s="1">
        <v>6294.0</v>
      </c>
      <c r="Z80" s="1">
        <v>51.87</v>
      </c>
      <c r="AQ80" s="1">
        <f t="shared" si="38"/>
        <v>6.534</v>
      </c>
      <c r="AR80" s="1">
        <v>6534.0</v>
      </c>
      <c r="AS80" s="1">
        <v>51.51</v>
      </c>
    </row>
    <row r="81" ht="14.25" customHeight="1">
      <c r="X81" s="1">
        <f t="shared" si="35"/>
        <v>6.35</v>
      </c>
      <c r="Y81" s="1">
        <v>6350.0</v>
      </c>
      <c r="Z81" s="1">
        <v>51.87</v>
      </c>
      <c r="AQ81" s="1">
        <f t="shared" si="38"/>
        <v>6.591</v>
      </c>
      <c r="AR81" s="1">
        <v>6591.0</v>
      </c>
      <c r="AS81" s="1">
        <v>51.56</v>
      </c>
    </row>
    <row r="82" ht="14.25" customHeight="1">
      <c r="X82" s="1">
        <f t="shared" si="35"/>
        <v>6.407</v>
      </c>
      <c r="Y82" s="1">
        <v>6407.0</v>
      </c>
      <c r="Z82" s="1">
        <v>52.76</v>
      </c>
      <c r="AQ82" s="1">
        <f t="shared" si="38"/>
        <v>6.647</v>
      </c>
      <c r="AR82" s="1">
        <v>6647.0</v>
      </c>
      <c r="AS82" s="1">
        <v>53.52</v>
      </c>
    </row>
    <row r="83" ht="14.25" customHeight="1">
      <c r="X83" s="1">
        <f t="shared" si="35"/>
        <v>6.464</v>
      </c>
      <c r="Y83" s="1">
        <v>6464.0</v>
      </c>
      <c r="Z83" s="1">
        <v>52.76</v>
      </c>
      <c r="AQ83" s="1">
        <f t="shared" si="38"/>
        <v>6.704</v>
      </c>
      <c r="AR83" s="1">
        <v>6704.0</v>
      </c>
      <c r="AS83" s="1">
        <v>53.54</v>
      </c>
    </row>
    <row r="84" ht="14.25" customHeight="1">
      <c r="X84" s="1">
        <f t="shared" si="35"/>
        <v>6.52</v>
      </c>
      <c r="Y84" s="1">
        <v>6520.0</v>
      </c>
      <c r="Z84" s="1">
        <v>51.87</v>
      </c>
      <c r="AQ84" s="1">
        <f t="shared" si="38"/>
        <v>6.761</v>
      </c>
      <c r="AR84" s="1">
        <v>6761.0</v>
      </c>
      <c r="AS84" s="1">
        <v>53.49</v>
      </c>
    </row>
    <row r="85" ht="14.25" customHeight="1">
      <c r="X85" s="1">
        <f t="shared" si="35"/>
        <v>6.577</v>
      </c>
      <c r="Y85" s="1">
        <v>6577.0</v>
      </c>
      <c r="Z85" s="1">
        <v>52.76</v>
      </c>
      <c r="AQ85" s="1">
        <f t="shared" si="38"/>
        <v>6.817</v>
      </c>
      <c r="AR85" s="1">
        <v>6817.0</v>
      </c>
      <c r="AS85" s="1">
        <v>53.59</v>
      </c>
    </row>
    <row r="86" ht="14.25" customHeight="1">
      <c r="X86" s="1">
        <f t="shared" si="35"/>
        <v>6.633</v>
      </c>
      <c r="Y86" s="1">
        <v>6633.0</v>
      </c>
      <c r="Z86" s="1">
        <v>51.87</v>
      </c>
      <c r="AQ86" s="1">
        <f t="shared" si="38"/>
        <v>6.874</v>
      </c>
      <c r="AR86" s="1">
        <v>6874.0</v>
      </c>
      <c r="AS86" s="1">
        <v>53.59</v>
      </c>
    </row>
    <row r="87" ht="14.25" customHeight="1">
      <c r="AQ87" s="1">
        <f t="shared" si="38"/>
        <v>6.93</v>
      </c>
      <c r="AR87" s="1">
        <v>6930.0</v>
      </c>
      <c r="AS87" s="1">
        <v>53.59</v>
      </c>
    </row>
    <row r="88" ht="14.25" customHeight="1">
      <c r="AQ88" s="1">
        <f t="shared" si="38"/>
        <v>6.987</v>
      </c>
      <c r="AR88" s="1">
        <v>6987.0</v>
      </c>
      <c r="AS88" s="1">
        <v>53.54</v>
      </c>
    </row>
    <row r="89" ht="14.25" customHeight="1">
      <c r="AQ89" s="1">
        <f t="shared" si="38"/>
        <v>7.044</v>
      </c>
      <c r="AR89" s="1">
        <v>7044.0</v>
      </c>
      <c r="AS89" s="1">
        <v>53.54</v>
      </c>
    </row>
    <row r="90" ht="14.25" customHeight="1">
      <c r="AQ90" s="1">
        <f t="shared" si="38"/>
        <v>7.1</v>
      </c>
      <c r="AR90" s="1">
        <v>7100.0</v>
      </c>
      <c r="AS90" s="1">
        <v>53.54</v>
      </c>
    </row>
    <row r="91" ht="14.25" customHeight="1">
      <c r="AQ91" s="1">
        <f t="shared" si="38"/>
        <v>7.157</v>
      </c>
      <c r="AR91" s="1">
        <v>7157.0</v>
      </c>
      <c r="AS91" s="1">
        <v>53.59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M6:R6"/>
    <mergeCell ref="T6:Y6"/>
    <mergeCell ref="AA6:AC6"/>
    <mergeCell ref="M7:O7"/>
    <mergeCell ref="P7:R7"/>
    <mergeCell ref="T7:V7"/>
    <mergeCell ref="W7:Y7"/>
    <mergeCell ref="AA7:A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Morning Tsai</dc:creator>
</cp:coreProperties>
</file>