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5D919D3-AB0B-482E-ADE9-336539296C9B}" xr6:coauthVersionLast="36" xr6:coauthVersionMax="36" xr10:uidLastSave="{00000000-0000-0000-0000-000000000000}"/>
  <bookViews>
    <workbookView xWindow="0" yWindow="0" windowWidth="19200" windowHeight="6765" xr2:uid="{997D6663-1275-4489-BF13-0E17214B879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D32" i="1"/>
  <c r="C32" i="1"/>
  <c r="C37" i="1"/>
  <c r="C38" i="1"/>
  <c r="C39" i="1"/>
  <c r="C40" i="1"/>
  <c r="C36" i="1"/>
  <c r="C23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<sst xmlns="http://schemas.openxmlformats.org/spreadsheetml/2006/main" count="27" uniqueCount="26">
  <si>
    <t>t (ms)</t>
  </si>
  <si>
    <t>D (cm)</t>
  </si>
  <si>
    <t>t(s)</t>
    <phoneticPr fontId="1" type="noConversion"/>
  </si>
  <si>
    <t>D(m)</t>
    <phoneticPr fontId="1" type="noConversion"/>
  </si>
  <si>
    <t>t(s)</t>
    <phoneticPr fontId="1" type="noConversion"/>
  </si>
  <si>
    <t>V(m/s)</t>
    <phoneticPr fontId="1" type="noConversion"/>
  </si>
  <si>
    <t>加速度</t>
    <phoneticPr fontId="1" type="noConversion"/>
  </si>
  <si>
    <r>
      <t>0.276m/(s</t>
    </r>
    <r>
      <rPr>
        <sz val="12"/>
        <color theme="1"/>
        <rFont val="新細明體"/>
        <family val="1"/>
        <charset val="136"/>
        <scheme val="minor"/>
      </rPr>
      <t>^2)</t>
    </r>
    <phoneticPr fontId="1" type="noConversion"/>
  </si>
  <si>
    <t>實驗一</t>
    <phoneticPr fontId="1" type="noConversion"/>
  </si>
  <si>
    <t>速度</t>
    <phoneticPr fontId="1" type="noConversion"/>
  </si>
  <si>
    <t>A</t>
    <phoneticPr fontId="1" type="noConversion"/>
  </si>
  <si>
    <t>B</t>
    <phoneticPr fontId="1" type="noConversion"/>
  </si>
  <si>
    <t>光電門距離</t>
    <phoneticPr fontId="1" type="noConversion"/>
  </si>
  <si>
    <t>加速度(m/s^2)</t>
    <phoneticPr fontId="1" type="noConversion"/>
  </si>
  <si>
    <t>實驗二</t>
    <phoneticPr fontId="1" type="noConversion"/>
  </si>
  <si>
    <t>摩擦力(N)</t>
    <phoneticPr fontId="1" type="noConversion"/>
  </si>
  <si>
    <t>實驗三</t>
    <phoneticPr fontId="1" type="noConversion"/>
  </si>
  <si>
    <t>滑車質量kg</t>
    <phoneticPr fontId="1" type="noConversion"/>
  </si>
  <si>
    <t>總質量kg</t>
    <phoneticPr fontId="1" type="noConversion"/>
  </si>
  <si>
    <t>砝碼+掛勾質量kg</t>
    <phoneticPr fontId="1" type="noConversion"/>
  </si>
  <si>
    <t>加速度m/s^2</t>
    <phoneticPr fontId="1" type="noConversion"/>
  </si>
  <si>
    <t>average</t>
    <phoneticPr fontId="1" type="noConversion"/>
  </si>
  <si>
    <t>平均標準差</t>
    <phoneticPr fontId="1" type="noConversion"/>
  </si>
  <si>
    <t>理論加速度</t>
    <phoneticPr fontId="1" type="noConversion"/>
  </si>
  <si>
    <t>0.4062m/s^2</t>
    <phoneticPr fontId="1" type="noConversion"/>
  </si>
  <si>
    <t>理論加速度(m/s^2)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</si>
</sst>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x-t</a:t>
            </a:r>
            <a:r>
              <a:rPr lang="zh-TW" altLang="en-US"/>
              <a:t>圖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工作表1!$D$2:$D$63</c:f>
              <c:strCache>
                <c:ptCount val="39"/>
                <c:pt idx="0">
                  <c:v>3.602</c:v>
                </c:pt>
                <c:pt idx="1">
                  <c:v>3.655</c:v>
                </c:pt>
                <c:pt idx="2">
                  <c:v>3.707</c:v>
                </c:pt>
                <c:pt idx="3">
                  <c:v>3.761</c:v>
                </c:pt>
                <c:pt idx="4">
                  <c:v>3.814</c:v>
                </c:pt>
                <c:pt idx="5">
                  <c:v>3.867</c:v>
                </c:pt>
                <c:pt idx="6">
                  <c:v>3.92</c:v>
                </c:pt>
                <c:pt idx="7">
                  <c:v>3.974</c:v>
                </c:pt>
                <c:pt idx="8">
                  <c:v>4.027</c:v>
                </c:pt>
                <c:pt idx="9">
                  <c:v>4.081</c:v>
                </c:pt>
                <c:pt idx="10">
                  <c:v>4.135</c:v>
                </c:pt>
                <c:pt idx="11">
                  <c:v>4.189</c:v>
                </c:pt>
                <c:pt idx="12">
                  <c:v>4.243</c:v>
                </c:pt>
                <c:pt idx="13">
                  <c:v>4.298</c:v>
                </c:pt>
                <c:pt idx="24">
                  <c:v>摩擦力(N)</c:v>
                </c:pt>
                <c:pt idx="30">
                  <c:v>0.011933504</c:v>
                </c:pt>
                <c:pt idx="33">
                  <c:v>砝碼+掛勾質量kg</c:v>
                </c:pt>
                <c:pt idx="34">
                  <c:v>0.0202</c:v>
                </c:pt>
                <c:pt idx="35">
                  <c:v>0.0402</c:v>
                </c:pt>
                <c:pt idx="36">
                  <c:v>0.0602</c:v>
                </c:pt>
                <c:pt idx="37">
                  <c:v>0.0802</c:v>
                </c:pt>
                <c:pt idx="38">
                  <c:v>0.1002</c:v>
                </c:pt>
              </c:strCache>
            </c:strRef>
          </c:xVal>
          <c:yVal>
            <c:numRef>
              <c:f>工作表1!$E$2:$E$63</c:f>
              <c:numCache>
                <c:formatCode>General</c:formatCode>
                <c:ptCount val="62"/>
                <c:pt idx="0">
                  <c:v>0.1653</c:v>
                </c:pt>
                <c:pt idx="1">
                  <c:v>0.18469999999999998</c:v>
                </c:pt>
                <c:pt idx="2">
                  <c:v>0.19879999999999998</c:v>
                </c:pt>
                <c:pt idx="3">
                  <c:v>0.22070000000000001</c:v>
                </c:pt>
                <c:pt idx="4">
                  <c:v>0.23929999999999998</c:v>
                </c:pt>
                <c:pt idx="5">
                  <c:v>0.25920000000000004</c:v>
                </c:pt>
                <c:pt idx="6">
                  <c:v>0.28399999999999997</c:v>
                </c:pt>
                <c:pt idx="7">
                  <c:v>0.30649999999999999</c:v>
                </c:pt>
                <c:pt idx="8">
                  <c:v>0.33399999999999996</c:v>
                </c:pt>
                <c:pt idx="9">
                  <c:v>0.35869999999999996</c:v>
                </c:pt>
                <c:pt idx="10">
                  <c:v>0.38299999999999995</c:v>
                </c:pt>
                <c:pt idx="11">
                  <c:v>0.41090000000000004</c:v>
                </c:pt>
                <c:pt idx="12">
                  <c:v>0.43439999999999995</c:v>
                </c:pt>
                <c:pt idx="13">
                  <c:v>0.46289999999999998</c:v>
                </c:pt>
                <c:pt idx="33">
                  <c:v>0</c:v>
                </c:pt>
                <c:pt idx="34">
                  <c:v>0.4874</c:v>
                </c:pt>
                <c:pt idx="35">
                  <c:v>0.4874</c:v>
                </c:pt>
                <c:pt idx="36">
                  <c:v>0.4874</c:v>
                </c:pt>
                <c:pt idx="37">
                  <c:v>0.4874</c:v>
                </c:pt>
                <c:pt idx="38">
                  <c:v>0.4874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A-409F-BAD6-BCE54388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127280"/>
        <c:axId val="2014641328"/>
      </c:scatterChart>
      <c:valAx>
        <c:axId val="20041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滑車運動時間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4641328"/>
        <c:crosses val="autoZero"/>
        <c:crossBetween val="midCat"/>
      </c:valAx>
      <c:valAx>
        <c:axId val="20146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滑車與測距器距離</a:t>
                </a:r>
                <a:r>
                  <a:rPr lang="en-US" altLang="zh-TW"/>
                  <a:t>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41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v-t</a:t>
            </a:r>
            <a:r>
              <a:rPr lang="zh-TW" altLang="en-US"/>
              <a:t>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333989501312336E-2"/>
                  <c:y val="0.158357392825896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工作表1!$G$2:$G$14</c:f>
              <c:numCache>
                <c:formatCode>General</c:formatCode>
                <c:ptCount val="13"/>
                <c:pt idx="0">
                  <c:v>3.6284999999999998</c:v>
                </c:pt>
                <c:pt idx="1">
                  <c:v>3.681</c:v>
                </c:pt>
                <c:pt idx="2">
                  <c:v>3.734</c:v>
                </c:pt>
                <c:pt idx="3">
                  <c:v>3.7875000000000001</c:v>
                </c:pt>
                <c:pt idx="4">
                  <c:v>3.8405</c:v>
                </c:pt>
                <c:pt idx="5">
                  <c:v>3.8935</c:v>
                </c:pt>
                <c:pt idx="6">
                  <c:v>3.9470000000000001</c:v>
                </c:pt>
                <c:pt idx="7">
                  <c:v>4.0005000000000006</c:v>
                </c:pt>
                <c:pt idx="8">
                  <c:v>4.0540000000000003</c:v>
                </c:pt>
                <c:pt idx="9">
                  <c:v>4.1080000000000005</c:v>
                </c:pt>
                <c:pt idx="10">
                  <c:v>4.1619999999999999</c:v>
                </c:pt>
                <c:pt idx="11">
                  <c:v>4.2160000000000002</c:v>
                </c:pt>
                <c:pt idx="12">
                  <c:v>4.2705000000000002</c:v>
                </c:pt>
              </c:numCache>
            </c:numRef>
          </c:xVal>
          <c:yVal>
            <c:numRef>
              <c:f>工作表1!$H$2:$H$14</c:f>
              <c:numCache>
                <c:formatCode>General</c:formatCode>
                <c:ptCount val="13"/>
                <c:pt idx="0">
                  <c:v>0.36603773584905652</c:v>
                </c:pt>
                <c:pt idx="1">
                  <c:v>0.27115384615384597</c:v>
                </c:pt>
                <c:pt idx="2">
                  <c:v>0.40555555555555411</c:v>
                </c:pt>
                <c:pt idx="3">
                  <c:v>0.35094339622641507</c:v>
                </c:pt>
                <c:pt idx="4">
                  <c:v>0.37547169811320907</c:v>
                </c:pt>
                <c:pt idx="5">
                  <c:v>0.46792452830188608</c:v>
                </c:pt>
                <c:pt idx="6">
                  <c:v>0.41666666666666496</c:v>
                </c:pt>
                <c:pt idx="7">
                  <c:v>0.51886792452830188</c:v>
                </c:pt>
                <c:pt idx="8">
                  <c:v>0.4574074074074051</c:v>
                </c:pt>
                <c:pt idx="9">
                  <c:v>0.45000000000000495</c:v>
                </c:pt>
                <c:pt idx="10">
                  <c:v>0.51666666666666583</c:v>
                </c:pt>
                <c:pt idx="11">
                  <c:v>0.43518518518518134</c:v>
                </c:pt>
                <c:pt idx="12">
                  <c:v>0.5181818181818213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F-4980-9C02-9DEAC071D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398703"/>
        <c:axId val="1226378831"/>
      </c:scatterChart>
      <c:valAx>
        <c:axId val="96439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6378831"/>
        <c:crosses val="autoZero"/>
        <c:crossBetween val="midCat"/>
      </c:valAx>
      <c:valAx>
        <c:axId val="122637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速度</a:t>
                </a:r>
                <a:r>
                  <a:rPr lang="en-US" altLang="zh-TW"/>
                  <a:t>(m/s)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439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a-m圖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工作表1!$D$36:$D$40</c:f>
              <c:numCache>
                <c:formatCode>General</c:formatCode>
                <c:ptCount val="5"/>
                <c:pt idx="0">
                  <c:v>2.0199999999999999E-2</c:v>
                </c:pt>
                <c:pt idx="1">
                  <c:v>4.02E-2</c:v>
                </c:pt>
                <c:pt idx="2">
                  <c:v>6.0199999999999997E-2</c:v>
                </c:pt>
                <c:pt idx="3">
                  <c:v>8.0199999999999994E-2</c:v>
                </c:pt>
                <c:pt idx="4">
                  <c:v>0.1002</c:v>
                </c:pt>
              </c:numCache>
            </c:numRef>
          </c:xVal>
          <c:yVal>
            <c:numRef>
              <c:f>工作表1!$F$36:$F$40</c:f>
              <c:numCache>
                <c:formatCode>General</c:formatCode>
                <c:ptCount val="5"/>
                <c:pt idx="0">
                  <c:v>0.1273</c:v>
                </c:pt>
                <c:pt idx="1">
                  <c:v>0.26250000000000001</c:v>
                </c:pt>
                <c:pt idx="2">
                  <c:v>0.40189999999999998</c:v>
                </c:pt>
                <c:pt idx="3">
                  <c:v>0.53069999999999995</c:v>
                </c:pt>
                <c:pt idx="4">
                  <c:v>0.66810000000000003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9-4B44-ACCB-7163DAF4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578639"/>
        <c:axId val="955505727"/>
      </c:scatterChart>
      <c:valAx>
        <c:axId val="122957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懸掛物質量</a:t>
                </a:r>
                <a:r>
                  <a:rPr lang="en-US" altLang="zh-TW"/>
                  <a:t>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5505727"/>
        <c:crosses val="autoZero"/>
        <c:crossBetween val="midCat"/>
      </c:valAx>
      <c:valAx>
        <c:axId val="9555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加速度</a:t>
                </a:r>
                <a:r>
                  <a:rPr lang="en-US" altLang="zh-TW"/>
                  <a:t>(m/s^2)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957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82550</xdr:colOff>
      <xdr:row>0</xdr:row>
      <xdr:rowOff>130175</xdr:rowOff>
    </xdr:from>
    <xdr:to>
      <xdr:col>17</xdr:col>
      <xdr:colOff>387350</xdr:colOff>
      <xdr:row>13</xdr:row>
      <xdr:rowOff>66675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41F145-8725-4BC2-A50E-FC8F2D3DE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0</xdr:row>
      <xdr:rowOff>123825</xdr:rowOff>
    </xdr:from>
    <xdr:to>
      <xdr:col>17</xdr:col>
      <xdr:colOff>342900</xdr:colOff>
      <xdr:row>13</xdr:row>
      <xdr:rowOff>60325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4988763-7678-4840-AA17-625EC708A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587375</xdr:colOff>
      <xdr:row>22</xdr:row>
      <xdr:rowOff>117475</xdr:rowOff>
    </xdr:from>
    <xdr:to>
      <xdr:col>17</xdr:col>
      <xdr:colOff>206375</xdr:colOff>
      <xdr:row>35</xdr:row>
      <xdr:rowOff>53975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C551168-427E-4B48-96C0-F64BC05F7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E780-8366-4D68-A3A1-FC559C1756B8}">
  <dimension ref="A1:H40"/>
  <sheetViews>
    <sheetView tabSelected="1" workbookViewId="0">
      <selection activeCell="D32" sqref="D32"/>
    </sheetView>
  </sheetViews>
  <sheetFormatPr defaultRowHeight="16.5" x14ac:dyDescent="0.25"/>
  <sheetData>
    <row r="1" spans="1:8" x14ac:dyDescent="0.25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</row>
    <row r="2" spans="1:8" x14ac:dyDescent="0.25">
      <c r="A2">
        <v>3602</v>
      </c>
      <c r="B2">
        <v>16.53</v>
      </c>
      <c r="D2">
        <f t="shared" ref="D2:D15" si="0">(A2/1000)</f>
        <v>3.6019999999999999</v>
      </c>
      <c r="E2">
        <f t="shared" ref="E2:E15" si="1">(B2/100)</f>
        <v>0.1653</v>
      </c>
      <c r="G2">
        <f>((D2+D3)/2)</f>
        <v>3.6284999999999998</v>
      </c>
      <c r="H2">
        <f>((E3-E2)/(D3-D2))</f>
        <v>0.36603773584905652</v>
      </c>
    </row>
    <row r="3" spans="1:8" x14ac:dyDescent="0.25">
      <c r="A3">
        <v>3655</v>
      </c>
      <c r="B3">
        <v>18.47</v>
      </c>
      <c r="D3">
        <f t="shared" si="0"/>
        <v>3.6549999999999998</v>
      </c>
      <c r="E3">
        <f t="shared" si="1"/>
        <v>0.18469999999999998</v>
      </c>
      <c r="G3">
        <f t="shared" ref="G3:G14" si="2">((D3+D4)/2)</f>
        <v>3.681</v>
      </c>
      <c r="H3">
        <f t="shared" ref="H3:H14" si="3">((E4-E3)/(D4-D3))</f>
        <v>0.27115384615384597</v>
      </c>
    </row>
    <row r="4" spans="1:8" x14ac:dyDescent="0.25">
      <c r="A4">
        <v>3707</v>
      </c>
      <c r="B4">
        <v>19.88</v>
      </c>
      <c r="D4">
        <f t="shared" si="0"/>
        <v>3.7069999999999999</v>
      </c>
      <c r="E4">
        <f t="shared" si="1"/>
        <v>0.19879999999999998</v>
      </c>
      <c r="G4">
        <f t="shared" si="2"/>
        <v>3.734</v>
      </c>
      <c r="H4">
        <f t="shared" si="3"/>
        <v>0.40555555555555411</v>
      </c>
    </row>
    <row r="5" spans="1:8" x14ac:dyDescent="0.25">
      <c r="A5">
        <v>3761</v>
      </c>
      <c r="B5">
        <v>22.07</v>
      </c>
      <c r="D5">
        <f t="shared" si="0"/>
        <v>3.7610000000000001</v>
      </c>
      <c r="E5">
        <f t="shared" si="1"/>
        <v>0.22070000000000001</v>
      </c>
      <c r="G5">
        <f t="shared" si="2"/>
        <v>3.7875000000000001</v>
      </c>
      <c r="H5">
        <f t="shared" si="3"/>
        <v>0.35094339622641507</v>
      </c>
    </row>
    <row r="6" spans="1:8" x14ac:dyDescent="0.25">
      <c r="A6">
        <v>3814</v>
      </c>
      <c r="B6">
        <v>23.93</v>
      </c>
      <c r="D6">
        <f t="shared" si="0"/>
        <v>3.8140000000000001</v>
      </c>
      <c r="E6">
        <f t="shared" si="1"/>
        <v>0.23929999999999998</v>
      </c>
      <c r="G6">
        <f t="shared" si="2"/>
        <v>3.8405</v>
      </c>
      <c r="H6">
        <f t="shared" si="3"/>
        <v>0.37547169811320907</v>
      </c>
    </row>
    <row r="7" spans="1:8" x14ac:dyDescent="0.25">
      <c r="A7">
        <v>3867</v>
      </c>
      <c r="B7">
        <v>25.92</v>
      </c>
      <c r="D7">
        <f t="shared" si="0"/>
        <v>3.867</v>
      </c>
      <c r="E7">
        <f t="shared" si="1"/>
        <v>0.25920000000000004</v>
      </c>
      <c r="G7">
        <f t="shared" si="2"/>
        <v>3.8935</v>
      </c>
      <c r="H7">
        <f t="shared" si="3"/>
        <v>0.46792452830188608</v>
      </c>
    </row>
    <row r="8" spans="1:8" x14ac:dyDescent="0.25">
      <c r="A8">
        <v>3920</v>
      </c>
      <c r="B8">
        <v>28.4</v>
      </c>
      <c r="D8">
        <f t="shared" si="0"/>
        <v>3.92</v>
      </c>
      <c r="E8">
        <f t="shared" si="1"/>
        <v>0.28399999999999997</v>
      </c>
      <c r="G8">
        <f t="shared" si="2"/>
        <v>3.9470000000000001</v>
      </c>
      <c r="H8">
        <f t="shared" si="3"/>
        <v>0.41666666666666496</v>
      </c>
    </row>
    <row r="9" spans="1:8" x14ac:dyDescent="0.25">
      <c r="A9">
        <v>3974</v>
      </c>
      <c r="B9">
        <v>30.65</v>
      </c>
      <c r="D9">
        <f t="shared" si="0"/>
        <v>3.9740000000000002</v>
      </c>
      <c r="E9">
        <f t="shared" si="1"/>
        <v>0.30649999999999999</v>
      </c>
      <c r="G9">
        <f t="shared" si="2"/>
        <v>4.0005000000000006</v>
      </c>
      <c r="H9">
        <f t="shared" si="3"/>
        <v>0.51886792452830188</v>
      </c>
    </row>
    <row r="10" spans="1:8" x14ac:dyDescent="0.25">
      <c r="A10">
        <v>4027</v>
      </c>
      <c r="B10">
        <v>33.4</v>
      </c>
      <c r="D10">
        <f t="shared" si="0"/>
        <v>4.0270000000000001</v>
      </c>
      <c r="E10">
        <f t="shared" si="1"/>
        <v>0.33399999999999996</v>
      </c>
      <c r="G10">
        <f t="shared" si="2"/>
        <v>4.0540000000000003</v>
      </c>
      <c r="H10">
        <f t="shared" si="3"/>
        <v>0.4574074074074051</v>
      </c>
    </row>
    <row r="11" spans="1:8" x14ac:dyDescent="0.25">
      <c r="A11">
        <v>4081</v>
      </c>
      <c r="B11">
        <v>35.869999999999997</v>
      </c>
      <c r="D11">
        <f t="shared" si="0"/>
        <v>4.0810000000000004</v>
      </c>
      <c r="E11">
        <f t="shared" si="1"/>
        <v>0.35869999999999996</v>
      </c>
      <c r="G11">
        <f t="shared" si="2"/>
        <v>4.1080000000000005</v>
      </c>
      <c r="H11">
        <f t="shared" si="3"/>
        <v>0.45000000000000495</v>
      </c>
    </row>
    <row r="12" spans="1:8" x14ac:dyDescent="0.25">
      <c r="A12">
        <v>4135</v>
      </c>
      <c r="B12">
        <v>38.299999999999997</v>
      </c>
      <c r="D12">
        <f t="shared" si="0"/>
        <v>4.1349999999999998</v>
      </c>
      <c r="E12">
        <f t="shared" si="1"/>
        <v>0.38299999999999995</v>
      </c>
      <c r="G12">
        <f t="shared" si="2"/>
        <v>4.1619999999999999</v>
      </c>
      <c r="H12">
        <f t="shared" si="3"/>
        <v>0.51666666666666583</v>
      </c>
    </row>
    <row r="13" spans="1:8" x14ac:dyDescent="0.25">
      <c r="A13">
        <v>4189</v>
      </c>
      <c r="B13">
        <v>41.09</v>
      </c>
      <c r="D13">
        <f t="shared" si="0"/>
        <v>4.1890000000000001</v>
      </c>
      <c r="E13">
        <f t="shared" si="1"/>
        <v>0.41090000000000004</v>
      </c>
      <c r="G13">
        <f t="shared" si="2"/>
        <v>4.2160000000000002</v>
      </c>
      <c r="H13">
        <f t="shared" si="3"/>
        <v>0.43518518518518134</v>
      </c>
    </row>
    <row r="14" spans="1:8" x14ac:dyDescent="0.25">
      <c r="A14">
        <v>4243</v>
      </c>
      <c r="B14">
        <v>43.44</v>
      </c>
      <c r="D14">
        <f t="shared" si="0"/>
        <v>4.2430000000000003</v>
      </c>
      <c r="E14">
        <f t="shared" si="1"/>
        <v>0.43439999999999995</v>
      </c>
      <c r="G14">
        <f t="shared" si="2"/>
        <v>4.2705000000000002</v>
      </c>
      <c r="H14">
        <f t="shared" si="3"/>
        <v>0.5181818181818213</v>
      </c>
    </row>
    <row r="15" spans="1:8" x14ac:dyDescent="0.25">
      <c r="A15">
        <v>4298</v>
      </c>
      <c r="B15">
        <v>46.29</v>
      </c>
      <c r="D15">
        <f t="shared" si="0"/>
        <v>4.298</v>
      </c>
      <c r="E15">
        <f t="shared" si="1"/>
        <v>0.46289999999999998</v>
      </c>
    </row>
    <row r="18" spans="1:8" x14ac:dyDescent="0.25">
      <c r="A18" t="s">
        <v>8</v>
      </c>
      <c r="C18" t="s">
        <v>9</v>
      </c>
      <c r="G18" t="s">
        <v>6</v>
      </c>
      <c r="H18" t="s">
        <v>7</v>
      </c>
    </row>
    <row r="19" spans="1:8" x14ac:dyDescent="0.25">
      <c r="B19" t="s">
        <v>10</v>
      </c>
      <c r="C19">
        <v>0.57750000000000001</v>
      </c>
      <c r="G19" t="s">
        <v>23</v>
      </c>
      <c r="H19" t="s">
        <v>24</v>
      </c>
    </row>
    <row r="20" spans="1:8" x14ac:dyDescent="0.25">
      <c r="B20" t="s">
        <v>11</v>
      </c>
      <c r="C20">
        <v>0.99039999999999995</v>
      </c>
    </row>
    <row r="22" spans="1:8" x14ac:dyDescent="0.25">
      <c r="B22" t="s">
        <v>12</v>
      </c>
      <c r="C22">
        <v>0.35</v>
      </c>
    </row>
    <row r="23" spans="1:8" x14ac:dyDescent="0.25">
      <c r="B23" t="s">
        <v>13</v>
      </c>
      <c r="C23">
        <f>(((C20)^2-(C19)^2)/(2*C22))</f>
        <v>0.92483701428571419</v>
      </c>
    </row>
    <row r="24" spans="1:8" x14ac:dyDescent="0.25">
      <c r="B24" t="s">
        <v>25</v>
      </c>
      <c r="C24">
        <v>0.92179999999999995</v>
      </c>
    </row>
    <row r="26" spans="1:8" x14ac:dyDescent="0.25">
      <c r="A26" t="s">
        <v>14</v>
      </c>
      <c r="C26" t="s">
        <v>13</v>
      </c>
      <c r="D26" t="s">
        <v>15</v>
      </c>
    </row>
    <row r="27" spans="1:8" x14ac:dyDescent="0.25">
      <c r="B27">
        <v>1</v>
      </c>
      <c r="C27">
        <v>3.1600000000000003E-2</v>
      </c>
    </row>
    <row r="28" spans="1:8" x14ac:dyDescent="0.25">
      <c r="B28">
        <v>2</v>
      </c>
      <c r="C28">
        <v>2.9899999999999999E-2</v>
      </c>
    </row>
    <row r="29" spans="1:8" x14ac:dyDescent="0.25">
      <c r="B29">
        <v>3</v>
      </c>
      <c r="C29">
        <v>3.0099999999999998E-2</v>
      </c>
    </row>
    <row r="30" spans="1:8" x14ac:dyDescent="0.25">
      <c r="B30">
        <v>4</v>
      </c>
      <c r="C30">
        <v>3.15E-2</v>
      </c>
    </row>
    <row r="31" spans="1:8" x14ac:dyDescent="0.25">
      <c r="B31">
        <v>5</v>
      </c>
      <c r="C31">
        <v>3.1E-2</v>
      </c>
    </row>
    <row r="32" spans="1:8" x14ac:dyDescent="0.25">
      <c r="B32" t="s">
        <v>21</v>
      </c>
      <c r="C32">
        <f>AVERAGE(C27:C31)</f>
        <v>3.0820000000000004E-2</v>
      </c>
      <c r="D32">
        <f t="shared" ref="D32" si="4">(0.3872*C32)</f>
        <v>1.1933504000000001E-2</v>
      </c>
    </row>
    <row r="33" spans="1:6" x14ac:dyDescent="0.25">
      <c r="B33" t="s">
        <v>22</v>
      </c>
      <c r="C33">
        <f>STDEV(C27:C31)</f>
        <v>7.854934754662206E-4</v>
      </c>
    </row>
    <row r="35" spans="1:6" x14ac:dyDescent="0.25">
      <c r="A35" t="s">
        <v>16</v>
      </c>
      <c r="C35" t="s">
        <v>17</v>
      </c>
      <c r="D35" t="s">
        <v>19</v>
      </c>
      <c r="E35" t="s">
        <v>18</v>
      </c>
      <c r="F35" t="s">
        <v>20</v>
      </c>
    </row>
    <row r="36" spans="1:6" x14ac:dyDescent="0.25">
      <c r="B36">
        <v>1</v>
      </c>
      <c r="C36">
        <f>(E36-D36)</f>
        <v>0.4672</v>
      </c>
      <c r="D36">
        <v>2.0199999999999999E-2</v>
      </c>
      <c r="E36">
        <v>0.4874</v>
      </c>
      <c r="F36">
        <v>0.1273</v>
      </c>
    </row>
    <row r="37" spans="1:6" x14ac:dyDescent="0.25">
      <c r="B37">
        <v>2</v>
      </c>
      <c r="C37">
        <f t="shared" ref="C37:C40" si="5">(E37-D37)</f>
        <v>0.44719999999999999</v>
      </c>
      <c r="D37">
        <v>4.02E-2</v>
      </c>
      <c r="E37">
        <v>0.4874</v>
      </c>
      <c r="F37">
        <v>0.26250000000000001</v>
      </c>
    </row>
    <row r="38" spans="1:6" x14ac:dyDescent="0.25">
      <c r="B38">
        <v>3</v>
      </c>
      <c r="C38">
        <f t="shared" si="5"/>
        <v>0.42720000000000002</v>
      </c>
      <c r="D38">
        <v>6.0199999999999997E-2</v>
      </c>
      <c r="E38">
        <v>0.4874</v>
      </c>
      <c r="F38">
        <v>0.40189999999999998</v>
      </c>
    </row>
    <row r="39" spans="1:6" x14ac:dyDescent="0.25">
      <c r="B39">
        <v>4</v>
      </c>
      <c r="C39">
        <f t="shared" si="5"/>
        <v>0.40720000000000001</v>
      </c>
      <c r="D39">
        <v>8.0199999999999994E-2</v>
      </c>
      <c r="E39">
        <v>0.4874</v>
      </c>
      <c r="F39">
        <v>0.53069999999999995</v>
      </c>
    </row>
    <row r="40" spans="1:6" x14ac:dyDescent="0.25">
      <c r="B40">
        <v>5</v>
      </c>
      <c r="C40">
        <f t="shared" si="5"/>
        <v>0.38719999999999999</v>
      </c>
      <c r="D40">
        <v>0.1002</v>
      </c>
      <c r="E40">
        <v>0.4874</v>
      </c>
      <c r="F40">
        <v>0.66810000000000003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LiuUtin</dc:creator>
  <cp:lastModifiedBy>Utin Liu</cp:lastModifiedBy>
  <dcterms:created xsi:type="dcterms:W3CDTF">2022-09-28T06:49:17Z</dcterms:created>
  <dcterms:modified xsi:type="dcterms:W3CDTF">2022-09-28T12:34:48Z</dcterms:modified>
</cp:coreProperties>
</file>