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普物實驗\Excel\"/>
    </mc:Choice>
  </mc:AlternateContent>
  <xr:revisionPtr revIDLastSave="0" documentId="13_ncr:1_{4CB6B462-F1DB-4821-9454-FAE2EC684BBB}" xr6:coauthVersionLast="47" xr6:coauthVersionMax="47" xr10:uidLastSave="{00000000-0000-0000-0000-000000000000}"/>
  <bookViews>
    <workbookView xWindow="-120" yWindow="-120" windowWidth="29040" windowHeight="17520" xr2:uid="{A72B99E9-FAF5-4409-B5F9-F73D3942E20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M10" i="1"/>
  <c r="N10" i="1"/>
  <c r="O10" i="1"/>
  <c r="K10" i="1"/>
  <c r="S7" i="1"/>
  <c r="O7" i="1"/>
  <c r="N7" i="1"/>
  <c r="M7" i="1"/>
  <c r="L7" i="1"/>
  <c r="K7" i="1"/>
  <c r="S10" i="1" l="1"/>
  <c r="S9" i="1"/>
  <c r="S11" i="1" s="1"/>
  <c r="K8" i="1"/>
  <c r="T16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S8" i="1"/>
  <c r="O5" i="1"/>
  <c r="N5" i="1"/>
  <c r="M5" i="1"/>
  <c r="K5" i="1"/>
  <c r="L8" i="1"/>
  <c r="L9" i="1" s="1"/>
  <c r="M8" i="1"/>
  <c r="N8" i="1"/>
  <c r="O8" i="1"/>
  <c r="L5" i="1"/>
  <c r="C8" i="1"/>
  <c r="D8" i="1"/>
  <c r="E8" i="1"/>
  <c r="F8" i="1"/>
  <c r="B8" i="1"/>
  <c r="C7" i="1"/>
  <c r="D7" i="1"/>
  <c r="E7" i="1"/>
  <c r="F7" i="1"/>
  <c r="B7" i="1"/>
  <c r="B5" i="1"/>
  <c r="F5" i="1"/>
  <c r="C5" i="1"/>
  <c r="E5" i="1"/>
  <c r="D5" i="1"/>
  <c r="G2" i="1"/>
  <c r="F2" i="1"/>
  <c r="E2" i="1"/>
  <c r="D2" i="1"/>
  <c r="C2" i="1"/>
  <c r="B2" i="1"/>
  <c r="N9" i="1" l="1"/>
  <c r="O9" i="1"/>
  <c r="K9" i="1"/>
  <c r="M9" i="1"/>
</calcChain>
</file>

<file path=xl/sharedStrings.xml><?xml version="1.0" encoding="utf-8"?>
<sst xmlns="http://schemas.openxmlformats.org/spreadsheetml/2006/main" count="47" uniqueCount="40">
  <si>
    <t>k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</si>
  <si>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</si>
  <si>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</si>
  <si>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</si>
  <si>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</si>
  <si>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</si>
  <si>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</si>
  <si>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一般滑車</t>
    <phoneticPr fontId="1" type="noConversion"/>
  </si>
  <si>
    <t>阻尼滑車</t>
    <phoneticPr fontId="1" type="noConversion"/>
  </si>
  <si>
    <t>滑車總質量</t>
    <phoneticPr fontId="1" type="noConversion"/>
  </si>
  <si>
    <t>T</t>
    <phoneticPr fontId="1" type="noConversion"/>
  </si>
  <si>
    <t>logm</t>
    <phoneticPr fontId="1" type="noConversion"/>
  </si>
  <si>
    <t>logT</t>
    <phoneticPr fontId="1" type="noConversion"/>
  </si>
  <si>
    <t>III</t>
    <phoneticPr fontId="1" type="noConversion"/>
  </si>
  <si>
    <t>IV</t>
    <phoneticPr fontId="1" type="noConversion"/>
  </si>
  <si>
    <t>1+2</t>
    <phoneticPr fontId="1" type="noConversion"/>
  </si>
  <si>
    <t>1+4</t>
    <phoneticPr fontId="1" type="noConversion"/>
  </si>
  <si>
    <t>2+4</t>
    <phoneticPr fontId="1" type="noConversion"/>
  </si>
  <si>
    <t>k實驗值</t>
    <phoneticPr fontId="1" type="noConversion"/>
  </si>
  <si>
    <t>err</t>
    <phoneticPr fontId="1" type="noConversion"/>
  </si>
  <si>
    <t>m</t>
    <phoneticPr fontId="1" type="noConversion"/>
  </si>
  <si>
    <t>1+5</t>
    <phoneticPr fontId="1" type="noConversion"/>
  </si>
  <si>
    <t>2+6</t>
    <phoneticPr fontId="1" type="noConversion"/>
  </si>
  <si>
    <t>3+5</t>
    <phoneticPr fontId="1" type="noConversion"/>
  </si>
  <si>
    <t>V</t>
    <phoneticPr fontId="1" type="noConversion"/>
  </si>
  <si>
    <t>振幅A</t>
    <phoneticPr fontId="1" type="noConversion"/>
  </si>
  <si>
    <t>第一組</t>
    <phoneticPr fontId="1" type="noConversion"/>
  </si>
  <si>
    <t>第二組</t>
    <phoneticPr fontId="1" type="noConversion"/>
  </si>
  <si>
    <t>第三組</t>
    <phoneticPr fontId="1" type="noConversion"/>
  </si>
  <si>
    <t>A</t>
    <phoneticPr fontId="1" type="noConversion"/>
  </si>
  <si>
    <t>E實驗值</t>
    <phoneticPr fontId="1" type="noConversion"/>
  </si>
  <si>
    <t>E理論值</t>
    <phoneticPr fontId="1" type="noConversion"/>
  </si>
  <si>
    <t>VI</t>
    <phoneticPr fontId="1" type="noConversion"/>
  </si>
  <si>
    <t>VII</t>
    <phoneticPr fontId="1" type="noConversion"/>
  </si>
  <si>
    <t>t(ms)</t>
    <phoneticPr fontId="1" type="noConversion"/>
  </si>
  <si>
    <t>x(cm)</t>
    <phoneticPr fontId="1" type="noConversion"/>
  </si>
  <si>
    <t>t(s)</t>
    <phoneticPr fontId="1" type="noConversion"/>
  </si>
  <si>
    <t>x(m)</t>
    <phoneticPr fontId="1" type="noConversion"/>
  </si>
  <si>
    <t>質量</t>
    <phoneticPr fontId="1" type="noConversion"/>
  </si>
  <si>
    <t>1/T^2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</si>
</sst>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10892388451444E-2"/>
                  <c:y val="-0.629708005249343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工作表1!$B$8:$F$8</c:f>
              <c:numCache>
                <c:formatCode>General</c:formatCode>
                <c:ptCount val="5"/>
                <c:pt idx="0">
                  <c:v>-4.3831569524636682E-2</c:v>
                </c:pt>
                <c:pt idx="1">
                  <c:v>-3.2920265855502902E-2</c:v>
                </c:pt>
                <c:pt idx="2">
                  <c:v>-2.0451625295904902E-2</c:v>
                </c:pt>
                <c:pt idx="3">
                  <c:v>-1.0995384301463193E-2</c:v>
                </c:pt>
                <c:pt idx="4">
                  <c:v>3.0294705536179621E-3</c:v>
                </c:pt>
              </c:numCache>
            </c:numRef>
          </c:xVal>
          <c:yVal>
            <c:numRef>
              <c:f>工作表1!$B$7:$F$7</c:f>
              <c:numCache>
                <c:formatCode>General</c:formatCode>
                <c:ptCount val="5"/>
                <c:pt idx="0">
                  <c:v>-0.40982716840368572</c:v>
                </c:pt>
                <c:pt idx="1">
                  <c:v>-0.3879794772014401</c:v>
                </c:pt>
                <c:pt idx="2">
                  <c:v>-0.367178417721021</c:v>
                </c:pt>
                <c:pt idx="3">
                  <c:v>-0.34732827814249717</c:v>
                </c:pt>
                <c:pt idx="4">
                  <c:v>-0.328345903494483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F-43D3-9BDE-3F43BD86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84111"/>
        <c:axId val="855273295"/>
      </c:scatterChart>
      <c:valAx>
        <c:axId val="85528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5273295"/>
        <c:crosses val="autoZero"/>
        <c:crossBetween val="midCat"/>
      </c:valAx>
      <c:valAx>
        <c:axId val="85527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528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A-T</a:t>
            </a:r>
            <a:r>
              <a:rPr lang="zh-TW" altLang="en-US"/>
              <a:t>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42563429571303"/>
                  <c:y val="-0.56251130067074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工作表1!$K$15:$M$15</c:f>
              <c:numCache>
                <c:formatCode>General</c:formatCode>
                <c:ptCount val="3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</c:numCache>
            </c:numRef>
          </c:xVal>
          <c:yVal>
            <c:numRef>
              <c:f>工作表1!$K$16:$M$16</c:f>
              <c:numCache>
                <c:formatCode>General</c:formatCode>
                <c:ptCount val="3"/>
                <c:pt idx="0">
                  <c:v>1.2230000000000001</c:v>
                </c:pt>
                <c:pt idx="1">
                  <c:v>1.224</c:v>
                </c:pt>
                <c:pt idx="2">
                  <c:v>1.2210000000000001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D-46B8-8ED3-EEF32D7E8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694367"/>
        <c:axId val="1081700607"/>
      </c:scatterChart>
      <c:valAx>
        <c:axId val="10816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700607"/>
        <c:crosses val="autoZero"/>
        <c:crossBetween val="midCat"/>
      </c:valAx>
      <c:valAx>
        <c:axId val="1081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6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工作表1!$T$16:$T$109</c:f>
              <c:numCache>
                <c:formatCode>General</c:formatCode>
                <c:ptCount val="94"/>
                <c:pt idx="0">
                  <c:v>3.1349999999999998</c:v>
                </c:pt>
                <c:pt idx="1">
                  <c:v>3.1850000000000001</c:v>
                </c:pt>
                <c:pt idx="2">
                  <c:v>3.2360000000000002</c:v>
                </c:pt>
                <c:pt idx="3">
                  <c:v>3.2869999999999999</c:v>
                </c:pt>
                <c:pt idx="4">
                  <c:v>3.3380000000000001</c:v>
                </c:pt>
                <c:pt idx="5">
                  <c:v>3.39</c:v>
                </c:pt>
                <c:pt idx="6">
                  <c:v>3.4420000000000002</c:v>
                </c:pt>
                <c:pt idx="7">
                  <c:v>3.4950000000000001</c:v>
                </c:pt>
                <c:pt idx="8">
                  <c:v>3.5489999999999999</c:v>
                </c:pt>
                <c:pt idx="9">
                  <c:v>3.6019999999999999</c:v>
                </c:pt>
                <c:pt idx="10">
                  <c:v>3.6549999999999998</c:v>
                </c:pt>
                <c:pt idx="11">
                  <c:v>3.7080000000000002</c:v>
                </c:pt>
                <c:pt idx="12">
                  <c:v>3.762</c:v>
                </c:pt>
                <c:pt idx="13">
                  <c:v>3.8159999999999998</c:v>
                </c:pt>
                <c:pt idx="14">
                  <c:v>3.8690000000000002</c:v>
                </c:pt>
                <c:pt idx="15">
                  <c:v>3.9220000000000002</c:v>
                </c:pt>
                <c:pt idx="16">
                  <c:v>3.976</c:v>
                </c:pt>
                <c:pt idx="17">
                  <c:v>4.03</c:v>
                </c:pt>
                <c:pt idx="18">
                  <c:v>4.0830000000000002</c:v>
                </c:pt>
                <c:pt idx="19">
                  <c:v>4.1349999999999998</c:v>
                </c:pt>
                <c:pt idx="20">
                  <c:v>4.1890000000000001</c:v>
                </c:pt>
                <c:pt idx="21">
                  <c:v>4.242</c:v>
                </c:pt>
                <c:pt idx="22">
                  <c:v>4.2949999999999999</c:v>
                </c:pt>
                <c:pt idx="23">
                  <c:v>4.3470000000000004</c:v>
                </c:pt>
                <c:pt idx="24">
                  <c:v>4.4000000000000004</c:v>
                </c:pt>
                <c:pt idx="25">
                  <c:v>4.4530000000000003</c:v>
                </c:pt>
                <c:pt idx="26">
                  <c:v>4.5049999999999999</c:v>
                </c:pt>
                <c:pt idx="27">
                  <c:v>4.5579999999999998</c:v>
                </c:pt>
                <c:pt idx="28">
                  <c:v>4.6109999999999998</c:v>
                </c:pt>
                <c:pt idx="29">
                  <c:v>4.6639999999999997</c:v>
                </c:pt>
                <c:pt idx="30">
                  <c:v>4.7169999999999996</c:v>
                </c:pt>
                <c:pt idx="31">
                  <c:v>4.7690000000000001</c:v>
                </c:pt>
                <c:pt idx="32">
                  <c:v>4.8230000000000004</c:v>
                </c:pt>
                <c:pt idx="33">
                  <c:v>4.8760000000000003</c:v>
                </c:pt>
                <c:pt idx="34">
                  <c:v>4.9279999999999999</c:v>
                </c:pt>
                <c:pt idx="35">
                  <c:v>4.9809999999999999</c:v>
                </c:pt>
                <c:pt idx="36">
                  <c:v>5.0350000000000001</c:v>
                </c:pt>
                <c:pt idx="37">
                  <c:v>5.0880000000000001</c:v>
                </c:pt>
                <c:pt idx="38">
                  <c:v>5.141</c:v>
                </c:pt>
                <c:pt idx="39">
                  <c:v>5.194</c:v>
                </c:pt>
                <c:pt idx="40">
                  <c:v>5.2480000000000002</c:v>
                </c:pt>
                <c:pt idx="41">
                  <c:v>5.3010000000000002</c:v>
                </c:pt>
                <c:pt idx="42">
                  <c:v>5.3540000000000001</c:v>
                </c:pt>
                <c:pt idx="43">
                  <c:v>5.407</c:v>
                </c:pt>
                <c:pt idx="44">
                  <c:v>5.4589999999999996</c:v>
                </c:pt>
                <c:pt idx="45">
                  <c:v>5.5129999999999999</c:v>
                </c:pt>
                <c:pt idx="46">
                  <c:v>5.5659999999999998</c:v>
                </c:pt>
                <c:pt idx="47">
                  <c:v>5.6189999999999998</c:v>
                </c:pt>
                <c:pt idx="48">
                  <c:v>5.6719999999999997</c:v>
                </c:pt>
                <c:pt idx="49">
                  <c:v>5.7249999999999996</c:v>
                </c:pt>
                <c:pt idx="50">
                  <c:v>5.7779999999999996</c:v>
                </c:pt>
                <c:pt idx="51">
                  <c:v>5.8310000000000004</c:v>
                </c:pt>
                <c:pt idx="52">
                  <c:v>5.883</c:v>
                </c:pt>
                <c:pt idx="53">
                  <c:v>5.9370000000000003</c:v>
                </c:pt>
                <c:pt idx="54">
                  <c:v>5.99</c:v>
                </c:pt>
                <c:pt idx="55">
                  <c:v>6.0419999999999998</c:v>
                </c:pt>
                <c:pt idx="56">
                  <c:v>6.0949999999999998</c:v>
                </c:pt>
                <c:pt idx="57">
                  <c:v>6.149</c:v>
                </c:pt>
                <c:pt idx="58">
                  <c:v>6.202</c:v>
                </c:pt>
                <c:pt idx="59">
                  <c:v>6.2539999999999996</c:v>
                </c:pt>
                <c:pt idx="60">
                  <c:v>6.3070000000000004</c:v>
                </c:pt>
                <c:pt idx="61">
                  <c:v>6.3609999999999998</c:v>
                </c:pt>
                <c:pt idx="62">
                  <c:v>6.4139999999999997</c:v>
                </c:pt>
                <c:pt idx="63">
                  <c:v>6.4669999999999996</c:v>
                </c:pt>
                <c:pt idx="64">
                  <c:v>6.5190000000000001</c:v>
                </c:pt>
                <c:pt idx="65">
                  <c:v>6.5730000000000004</c:v>
                </c:pt>
                <c:pt idx="66">
                  <c:v>6.6260000000000003</c:v>
                </c:pt>
                <c:pt idx="67">
                  <c:v>6.6790000000000003</c:v>
                </c:pt>
                <c:pt idx="68">
                  <c:v>6.7320000000000002</c:v>
                </c:pt>
                <c:pt idx="69">
                  <c:v>6.7850000000000001</c:v>
                </c:pt>
                <c:pt idx="70">
                  <c:v>6.8380000000000001</c:v>
                </c:pt>
                <c:pt idx="71">
                  <c:v>6.891</c:v>
                </c:pt>
                <c:pt idx="72">
                  <c:v>6.944</c:v>
                </c:pt>
                <c:pt idx="73">
                  <c:v>6.9980000000000002</c:v>
                </c:pt>
                <c:pt idx="74">
                  <c:v>7.05</c:v>
                </c:pt>
                <c:pt idx="75">
                  <c:v>7.1029999999999998</c:v>
                </c:pt>
                <c:pt idx="76">
                  <c:v>7.1559999999999997</c:v>
                </c:pt>
                <c:pt idx="77">
                  <c:v>7.2080000000000002</c:v>
                </c:pt>
                <c:pt idx="78">
                  <c:v>7.2619999999999996</c:v>
                </c:pt>
                <c:pt idx="79">
                  <c:v>7.3150000000000004</c:v>
                </c:pt>
                <c:pt idx="80">
                  <c:v>7.3680000000000003</c:v>
                </c:pt>
                <c:pt idx="81">
                  <c:v>7.42</c:v>
                </c:pt>
                <c:pt idx="82">
                  <c:v>7.4740000000000002</c:v>
                </c:pt>
                <c:pt idx="83">
                  <c:v>7.5270000000000001</c:v>
                </c:pt>
                <c:pt idx="84">
                  <c:v>7.58</c:v>
                </c:pt>
                <c:pt idx="85">
                  <c:v>7.633</c:v>
                </c:pt>
                <c:pt idx="86">
                  <c:v>7.6859999999999999</c:v>
                </c:pt>
                <c:pt idx="87">
                  <c:v>7.7389999999999999</c:v>
                </c:pt>
                <c:pt idx="88">
                  <c:v>7.7919999999999998</c:v>
                </c:pt>
                <c:pt idx="89">
                  <c:v>7.8449999999999998</c:v>
                </c:pt>
                <c:pt idx="90">
                  <c:v>7.8979999999999997</c:v>
                </c:pt>
                <c:pt idx="91">
                  <c:v>7.9509999999999996</c:v>
                </c:pt>
                <c:pt idx="92">
                  <c:v>8.0039999999999996</c:v>
                </c:pt>
                <c:pt idx="93">
                  <c:v>8.0570000000000004</c:v>
                </c:pt>
              </c:numCache>
            </c:numRef>
          </c:xVal>
          <c:yVal>
            <c:numRef>
              <c:f>工作表1!$U$16:$U$109</c:f>
              <c:numCache>
                <c:formatCode>General</c:formatCode>
                <c:ptCount val="94"/>
                <c:pt idx="0">
                  <c:v>4.3700000000000003E-2</c:v>
                </c:pt>
                <c:pt idx="1">
                  <c:v>5.1200000000000002E-2</c:v>
                </c:pt>
                <c:pt idx="2">
                  <c:v>6.1100000000000002E-2</c:v>
                </c:pt>
                <c:pt idx="3">
                  <c:v>8.1099999999999992E-2</c:v>
                </c:pt>
                <c:pt idx="4">
                  <c:v>0.1051</c:v>
                </c:pt>
                <c:pt idx="5">
                  <c:v>0.13570000000000002</c:v>
                </c:pt>
                <c:pt idx="6">
                  <c:v>0.17280000000000001</c:v>
                </c:pt>
                <c:pt idx="7">
                  <c:v>0.2102</c:v>
                </c:pt>
                <c:pt idx="8">
                  <c:v>0.24079999999999999</c:v>
                </c:pt>
                <c:pt idx="9">
                  <c:v>0.26919999999999999</c:v>
                </c:pt>
                <c:pt idx="10">
                  <c:v>0.2883</c:v>
                </c:pt>
                <c:pt idx="11">
                  <c:v>0.30530000000000002</c:v>
                </c:pt>
                <c:pt idx="12">
                  <c:v>0.31679999999999997</c:v>
                </c:pt>
                <c:pt idx="13">
                  <c:v>0.31969999999999998</c:v>
                </c:pt>
                <c:pt idx="14">
                  <c:v>0.31769999999999998</c:v>
                </c:pt>
                <c:pt idx="15">
                  <c:v>0.31019999999999998</c:v>
                </c:pt>
                <c:pt idx="16">
                  <c:v>0.29930000000000001</c:v>
                </c:pt>
                <c:pt idx="17">
                  <c:v>0.2838</c:v>
                </c:pt>
                <c:pt idx="18">
                  <c:v>0.2702</c:v>
                </c:pt>
                <c:pt idx="19">
                  <c:v>0.25140000000000001</c:v>
                </c:pt>
                <c:pt idx="20">
                  <c:v>0.23319999999999999</c:v>
                </c:pt>
                <c:pt idx="21">
                  <c:v>0.21629999999999999</c:v>
                </c:pt>
                <c:pt idx="22">
                  <c:v>0.1978</c:v>
                </c:pt>
                <c:pt idx="23">
                  <c:v>0.1862</c:v>
                </c:pt>
                <c:pt idx="24">
                  <c:v>0.1777</c:v>
                </c:pt>
                <c:pt idx="25">
                  <c:v>0.17309999999999998</c:v>
                </c:pt>
                <c:pt idx="26">
                  <c:v>0.17620000000000002</c:v>
                </c:pt>
                <c:pt idx="27">
                  <c:v>0.1741</c:v>
                </c:pt>
                <c:pt idx="28">
                  <c:v>0.1787</c:v>
                </c:pt>
                <c:pt idx="29">
                  <c:v>0.1862</c:v>
                </c:pt>
                <c:pt idx="30">
                  <c:v>0.19469999999999998</c:v>
                </c:pt>
                <c:pt idx="31">
                  <c:v>0.2087</c:v>
                </c:pt>
                <c:pt idx="32">
                  <c:v>0.21870000000000001</c:v>
                </c:pt>
                <c:pt idx="33">
                  <c:v>0.22719999999999999</c:v>
                </c:pt>
                <c:pt idx="34">
                  <c:v>0.23719999999999999</c:v>
                </c:pt>
                <c:pt idx="35">
                  <c:v>0.2447</c:v>
                </c:pt>
                <c:pt idx="36">
                  <c:v>0.25459999999999999</c:v>
                </c:pt>
                <c:pt idx="37">
                  <c:v>0.25879999999999997</c:v>
                </c:pt>
                <c:pt idx="38">
                  <c:v>0.26069999999999999</c:v>
                </c:pt>
                <c:pt idx="39">
                  <c:v>0.26069999999999999</c:v>
                </c:pt>
                <c:pt idx="40">
                  <c:v>0.25429999999999997</c:v>
                </c:pt>
                <c:pt idx="41">
                  <c:v>0.25579999999999997</c:v>
                </c:pt>
                <c:pt idx="42">
                  <c:v>0.24729999999999999</c:v>
                </c:pt>
                <c:pt idx="43">
                  <c:v>0.24679999999999999</c:v>
                </c:pt>
                <c:pt idx="44">
                  <c:v>0.23440000000000003</c:v>
                </c:pt>
                <c:pt idx="45">
                  <c:v>0.23329999999999998</c:v>
                </c:pt>
                <c:pt idx="46">
                  <c:v>0.22769999999999999</c:v>
                </c:pt>
                <c:pt idx="47">
                  <c:v>0.22210000000000002</c:v>
                </c:pt>
                <c:pt idx="48">
                  <c:v>0.2238</c:v>
                </c:pt>
                <c:pt idx="49">
                  <c:v>0.22070000000000001</c:v>
                </c:pt>
                <c:pt idx="50">
                  <c:v>0.21479999999999999</c:v>
                </c:pt>
                <c:pt idx="51">
                  <c:v>0.21280000000000002</c:v>
                </c:pt>
                <c:pt idx="52">
                  <c:v>0.21429999999999999</c:v>
                </c:pt>
                <c:pt idx="53">
                  <c:v>0.21510000000000001</c:v>
                </c:pt>
                <c:pt idx="54">
                  <c:v>0.2162</c:v>
                </c:pt>
                <c:pt idx="55">
                  <c:v>0.21920000000000001</c:v>
                </c:pt>
                <c:pt idx="56">
                  <c:v>0.2223</c:v>
                </c:pt>
                <c:pt idx="57">
                  <c:v>0.2248</c:v>
                </c:pt>
                <c:pt idx="58">
                  <c:v>0.22670000000000001</c:v>
                </c:pt>
                <c:pt idx="59">
                  <c:v>0.2303</c:v>
                </c:pt>
                <c:pt idx="60">
                  <c:v>0.23230000000000001</c:v>
                </c:pt>
                <c:pt idx="61">
                  <c:v>0.2298</c:v>
                </c:pt>
                <c:pt idx="62">
                  <c:v>0.2298</c:v>
                </c:pt>
                <c:pt idx="63">
                  <c:v>0.23469999999999999</c:v>
                </c:pt>
                <c:pt idx="64">
                  <c:v>0.23180000000000001</c:v>
                </c:pt>
                <c:pt idx="65">
                  <c:v>0.2311</c:v>
                </c:pt>
                <c:pt idx="66">
                  <c:v>0.23469999999999999</c:v>
                </c:pt>
                <c:pt idx="67">
                  <c:v>0.23280000000000001</c:v>
                </c:pt>
                <c:pt idx="68">
                  <c:v>0.22719999999999999</c:v>
                </c:pt>
                <c:pt idx="69">
                  <c:v>0.23129999999999998</c:v>
                </c:pt>
                <c:pt idx="70">
                  <c:v>0.2298</c:v>
                </c:pt>
                <c:pt idx="71">
                  <c:v>0.22870000000000001</c:v>
                </c:pt>
                <c:pt idx="72">
                  <c:v>0.2223</c:v>
                </c:pt>
                <c:pt idx="73">
                  <c:v>0.22620000000000001</c:v>
                </c:pt>
                <c:pt idx="74">
                  <c:v>0.22570000000000001</c:v>
                </c:pt>
                <c:pt idx="75">
                  <c:v>0.22519999999999998</c:v>
                </c:pt>
                <c:pt idx="76">
                  <c:v>0.22359999999999999</c:v>
                </c:pt>
                <c:pt idx="77">
                  <c:v>0.22469999999999998</c:v>
                </c:pt>
                <c:pt idx="78">
                  <c:v>0.22519999999999998</c:v>
                </c:pt>
                <c:pt idx="79">
                  <c:v>0.2298</c:v>
                </c:pt>
                <c:pt idx="80">
                  <c:v>0.22519999999999998</c:v>
                </c:pt>
                <c:pt idx="81">
                  <c:v>0.22670000000000001</c:v>
                </c:pt>
                <c:pt idx="82">
                  <c:v>0.22719999999999999</c:v>
                </c:pt>
                <c:pt idx="83">
                  <c:v>0.22769999999999999</c:v>
                </c:pt>
                <c:pt idx="84">
                  <c:v>0.22719999999999999</c:v>
                </c:pt>
                <c:pt idx="85">
                  <c:v>0.22769999999999999</c:v>
                </c:pt>
                <c:pt idx="86">
                  <c:v>0.22870000000000001</c:v>
                </c:pt>
                <c:pt idx="87">
                  <c:v>0.23319999999999999</c:v>
                </c:pt>
                <c:pt idx="88">
                  <c:v>0.2293</c:v>
                </c:pt>
                <c:pt idx="89">
                  <c:v>0.22820000000000001</c:v>
                </c:pt>
                <c:pt idx="90">
                  <c:v>0.2293</c:v>
                </c:pt>
                <c:pt idx="91">
                  <c:v>0.2293</c:v>
                </c:pt>
                <c:pt idx="92">
                  <c:v>0.2293</c:v>
                </c:pt>
                <c:pt idx="93">
                  <c:v>0.23230000000000001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F-4F15-A556-0ACF9DA9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27072"/>
        <c:axId val="427929568"/>
      </c:scatterChart>
      <c:valAx>
        <c:axId val="4279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7929568"/>
        <c:crosses val="autoZero"/>
        <c:crossBetween val="midCat"/>
      </c:valAx>
      <c:valAx>
        <c:axId val="4279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792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9525</xdr:rowOff>
    </xdr:from>
    <xdr:to>
      <xdr:col>7</xdr:col>
      <xdr:colOff>495300</xdr:colOff>
      <xdr:row>23</xdr:row>
      <xdr:rowOff>155575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2DB3EA6-342B-4C81-BF5B-BF0074EFB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539750</xdr:colOff>
      <xdr:row>16</xdr:row>
      <xdr:rowOff>155575</xdr:rowOff>
    </xdr:from>
    <xdr:to>
      <xdr:col>15</xdr:col>
      <xdr:colOff>234950</xdr:colOff>
      <xdr:row>29</xdr:row>
      <xdr:rowOff>92075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CEDBE93-0234-4B75-8375-4AB8C69E9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171450</xdr:colOff>
      <xdr:row>18</xdr:row>
      <xdr:rowOff>155575</xdr:rowOff>
    </xdr:from>
    <xdr:to>
      <xdr:col>22</xdr:col>
      <xdr:colOff>476250</xdr:colOff>
      <xdr:row>31</xdr:row>
      <xdr:rowOff>92075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AC72799-4B6D-47CC-A752-5BFC7D8D0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D769-7AD4-490F-A4DC-BED0541034AD}">
  <dimension ref="A1:V109"/>
  <sheetViews>
    <sheetView tabSelected="1" workbookViewId="0">
      <selection activeCell="A6" sqref="A6"/>
    </sheetView>
  </sheetViews>
  <sheetFormatPr defaultRowHeight="16.5" x14ac:dyDescent="0.25"/>
  <sheetData>
    <row r="1" spans="1:22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22" x14ac:dyDescent="0.25">
      <c r="A2" t="s">
        <v>0</v>
      </c>
      <c r="B2">
        <f>1.0233*9.8</f>
        <v>10.028340000000002</v>
      </c>
      <c r="C2">
        <f>0.5482*9.8</f>
        <v>5.3723600000000005</v>
      </c>
      <c r="D2">
        <f>0.1192*9.8</f>
        <v>1.1681600000000001</v>
      </c>
      <c r="E2">
        <f>1.0077*9.8</f>
        <v>9.8754600000000003</v>
      </c>
      <c r="F2">
        <f>0.5455*9.8</f>
        <v>5.3459000000000003</v>
      </c>
      <c r="G2">
        <f>0.1344*9.8</f>
        <v>1.3171200000000001</v>
      </c>
      <c r="I2">
        <v>0.38919999999999999</v>
      </c>
      <c r="J2">
        <v>0.46229999999999999</v>
      </c>
      <c r="M2">
        <v>1.004E-2</v>
      </c>
      <c r="N2">
        <v>1.004E-2</v>
      </c>
      <c r="O2">
        <v>1.004E-2</v>
      </c>
      <c r="P2">
        <v>1.004E-2</v>
      </c>
      <c r="Q2">
        <v>1.004E-2</v>
      </c>
      <c r="R2">
        <v>1.004E-2</v>
      </c>
      <c r="S2">
        <v>1.004E-2</v>
      </c>
      <c r="T2">
        <v>1.004E-2</v>
      </c>
      <c r="U2">
        <v>1.004E-2</v>
      </c>
      <c r="V2">
        <v>1.004E-2</v>
      </c>
    </row>
    <row r="3" spans="1:22" x14ac:dyDescent="0.25">
      <c r="A3" t="s">
        <v>38</v>
      </c>
      <c r="B3">
        <v>1.116E-2</v>
      </c>
      <c r="C3">
        <v>1.359E-2</v>
      </c>
      <c r="D3">
        <v>1.162E-2</v>
      </c>
      <c r="E3">
        <v>1.1180000000000001E-2</v>
      </c>
      <c r="F3">
        <v>1.371E-2</v>
      </c>
      <c r="G3">
        <v>1.1509999999999999E-2</v>
      </c>
    </row>
    <row r="4" spans="1:22" x14ac:dyDescent="0.25">
      <c r="A4" t="s">
        <v>13</v>
      </c>
      <c r="B4" t="s">
        <v>16</v>
      </c>
      <c r="J4" t="s">
        <v>14</v>
      </c>
      <c r="K4" t="s">
        <v>15</v>
      </c>
      <c r="L4" t="s">
        <v>17</v>
      </c>
      <c r="M4" t="s">
        <v>21</v>
      </c>
      <c r="N4" t="s">
        <v>23</v>
      </c>
      <c r="O4" t="s">
        <v>22</v>
      </c>
      <c r="R4" t="s">
        <v>32</v>
      </c>
    </row>
    <row r="5" spans="1:22" x14ac:dyDescent="0.25">
      <c r="A5" t="s">
        <v>9</v>
      </c>
      <c r="B5">
        <f>I2</f>
        <v>0.38919999999999999</v>
      </c>
      <c r="C5">
        <f>B5+M2+N2</f>
        <v>0.40927999999999998</v>
      </c>
      <c r="D5">
        <f>C5+O2+P2</f>
        <v>0.42935999999999996</v>
      </c>
      <c r="E5">
        <f>D5+Q2+R2</f>
        <v>0.44943999999999995</v>
      </c>
      <c r="F5">
        <f>E5+U2+V2</f>
        <v>0.46951999999999994</v>
      </c>
      <c r="J5" t="s">
        <v>0</v>
      </c>
      <c r="K5">
        <f>B2+C2</f>
        <v>15.400700000000002</v>
      </c>
      <c r="L5">
        <f>C2+E2</f>
        <v>15.247820000000001</v>
      </c>
      <c r="M5">
        <f>B2+F2</f>
        <v>15.374240000000002</v>
      </c>
      <c r="N5">
        <f>F2+G2</f>
        <v>6.6630200000000004</v>
      </c>
      <c r="O5">
        <f>C2+G2</f>
        <v>6.6894800000000005</v>
      </c>
      <c r="R5" t="s">
        <v>29</v>
      </c>
      <c r="S5">
        <v>0.15</v>
      </c>
    </row>
    <row r="6" spans="1:22" x14ac:dyDescent="0.25">
      <c r="A6" t="s">
        <v>10</v>
      </c>
      <c r="B6">
        <v>0.90400000000000003</v>
      </c>
      <c r="C6">
        <v>0.92700000000000005</v>
      </c>
      <c r="D6">
        <v>0.95399999999999996</v>
      </c>
      <c r="E6">
        <v>0.97499999999999998</v>
      </c>
      <c r="F6">
        <v>1.0069999999999999</v>
      </c>
      <c r="J6" t="s">
        <v>10</v>
      </c>
      <c r="K6">
        <v>1.024</v>
      </c>
      <c r="L6">
        <v>1.0329999999999999</v>
      </c>
      <c r="M6">
        <v>1.0389999999999999</v>
      </c>
      <c r="N6">
        <v>1.5</v>
      </c>
      <c r="O6">
        <v>1.51</v>
      </c>
      <c r="R6" t="s">
        <v>10</v>
      </c>
      <c r="S6">
        <v>1.228</v>
      </c>
    </row>
    <row r="7" spans="1:22" x14ac:dyDescent="0.25">
      <c r="A7" t="s">
        <v>11</v>
      </c>
      <c r="B7">
        <f>LOG(B5)</f>
        <v>-0.40982716840368572</v>
      </c>
      <c r="C7">
        <f t="shared" ref="C7:F7" si="0">LOG(C5)</f>
        <v>-0.3879794772014401</v>
      </c>
      <c r="D7">
        <f t="shared" si="0"/>
        <v>-0.367178417721021</v>
      </c>
      <c r="E7">
        <f t="shared" si="0"/>
        <v>-0.34732827814249717</v>
      </c>
      <c r="F7">
        <f t="shared" si="0"/>
        <v>-0.328345903494483</v>
      </c>
      <c r="J7" t="s">
        <v>20</v>
      </c>
      <c r="K7">
        <f>I2+B3+C3</f>
        <v>0.41394999999999998</v>
      </c>
      <c r="L7">
        <f>I2+C3+E3</f>
        <v>0.41397</v>
      </c>
      <c r="M7">
        <f>I2+B3+F3</f>
        <v>0.41406999999999999</v>
      </c>
      <c r="N7">
        <f>I2+D3+F3</f>
        <v>0.41453000000000001</v>
      </c>
      <c r="O7">
        <f>I2+C3+G3</f>
        <v>0.4143</v>
      </c>
      <c r="R7" t="s">
        <v>20</v>
      </c>
      <c r="S7">
        <f>I2+F3+C3</f>
        <v>0.41649999999999998</v>
      </c>
    </row>
    <row r="8" spans="1:22" x14ac:dyDescent="0.25">
      <c r="A8" t="s">
        <v>12</v>
      </c>
      <c r="B8">
        <f>LOG(B6)</f>
        <v>-4.3831569524636682E-2</v>
      </c>
      <c r="C8">
        <f t="shared" ref="C8:F8" si="1">LOG(C6)</f>
        <v>-3.2920265855502902E-2</v>
      </c>
      <c r="D8">
        <f t="shared" si="1"/>
        <v>-2.0451625295904902E-2</v>
      </c>
      <c r="E8">
        <f t="shared" si="1"/>
        <v>-1.0995384301463193E-2</v>
      </c>
      <c r="F8">
        <f t="shared" si="1"/>
        <v>3.0294705536179621E-3</v>
      </c>
      <c r="J8" t="s">
        <v>18</v>
      </c>
      <c r="K8">
        <f>4*PI()*PI()*K7/(K6*K6)</f>
        <v>15.585032431911239</v>
      </c>
      <c r="L8">
        <f t="shared" ref="L8:O8" si="2">4*PI()*PI()*L7/(L6*L6)</f>
        <v>15.315386566327504</v>
      </c>
      <c r="M8">
        <f t="shared" si="2"/>
        <v>15.142668255120823</v>
      </c>
      <c r="N8">
        <f t="shared" si="2"/>
        <v>7.273328199793017</v>
      </c>
      <c r="O8">
        <f t="shared" si="2"/>
        <v>7.173329421290858</v>
      </c>
      <c r="R8" t="s">
        <v>0</v>
      </c>
      <c r="S8">
        <f>F2+C2</f>
        <v>10.718260000000001</v>
      </c>
    </row>
    <row r="9" spans="1:22" x14ac:dyDescent="0.25">
      <c r="J9" t="s">
        <v>19</v>
      </c>
      <c r="K9">
        <f>ABS((K8-K5)/K5)</f>
        <v>1.1969094386049784E-2</v>
      </c>
      <c r="L9">
        <f t="shared" ref="L9:O9" si="3">ABS((L8-L5)/L5)</f>
        <v>4.43122796094808E-3</v>
      </c>
      <c r="M9">
        <f t="shared" si="3"/>
        <v>1.5062321446730335E-2</v>
      </c>
      <c r="N9">
        <f t="shared" si="3"/>
        <v>9.1596333163192753E-2</v>
      </c>
      <c r="O9">
        <f t="shared" si="3"/>
        <v>7.2329900274887948E-2</v>
      </c>
      <c r="R9" t="s">
        <v>30</v>
      </c>
      <c r="S9">
        <f>(S7*(2*PI()*S5/S6)^2)/2</f>
        <v>0.12266778724934566</v>
      </c>
    </row>
    <row r="10" spans="1:22" x14ac:dyDescent="0.25">
      <c r="J10" t="s">
        <v>39</v>
      </c>
      <c r="K10">
        <f>1/(K6^2)</f>
        <v>0.95367431640625</v>
      </c>
      <c r="L10">
        <f t="shared" ref="L10:O10" si="4">1/(L6^2)</f>
        <v>0.93712895550418029</v>
      </c>
      <c r="M10">
        <f t="shared" si="4"/>
        <v>0.92633677343933118</v>
      </c>
      <c r="N10">
        <f t="shared" si="4"/>
        <v>0.44444444444444442</v>
      </c>
      <c r="O10">
        <f t="shared" si="4"/>
        <v>0.43857725538353581</v>
      </c>
      <c r="R10" t="s">
        <v>31</v>
      </c>
      <c r="S10">
        <f>(S8*S5^2)/2</f>
        <v>0.120580425</v>
      </c>
    </row>
    <row r="11" spans="1:22" x14ac:dyDescent="0.25">
      <c r="R11" t="s">
        <v>19</v>
      </c>
      <c r="S11">
        <f>ABS((S9-S10)/S10)</f>
        <v>1.7310954488223528E-2</v>
      </c>
    </row>
    <row r="13" spans="1:22" x14ac:dyDescent="0.25">
      <c r="T13">
        <v>3.1349999999999998</v>
      </c>
    </row>
    <row r="14" spans="1:22" x14ac:dyDescent="0.25">
      <c r="J14" t="s">
        <v>24</v>
      </c>
      <c r="K14" t="s">
        <v>26</v>
      </c>
      <c r="L14" t="s">
        <v>27</v>
      </c>
      <c r="M14" t="s">
        <v>28</v>
      </c>
      <c r="R14" t="s">
        <v>33</v>
      </c>
    </row>
    <row r="15" spans="1:22" x14ac:dyDescent="0.25">
      <c r="J15" t="s">
        <v>25</v>
      </c>
      <c r="K15">
        <v>0.1</v>
      </c>
      <c r="L15">
        <v>0.12</v>
      </c>
      <c r="M15">
        <v>0.14000000000000001</v>
      </c>
      <c r="R15" t="s">
        <v>34</v>
      </c>
      <c r="S15" t="s">
        <v>35</v>
      </c>
      <c r="T15" t="s">
        <v>36</v>
      </c>
      <c r="U15" t="s">
        <v>37</v>
      </c>
    </row>
    <row r="16" spans="1:22" x14ac:dyDescent="0.25">
      <c r="J16" t="s">
        <v>10</v>
      </c>
      <c r="K16">
        <v>1.2230000000000001</v>
      </c>
      <c r="L16">
        <v>1.224</v>
      </c>
      <c r="M16">
        <v>1.2210000000000001</v>
      </c>
      <c r="R16">
        <v>3135</v>
      </c>
      <c r="S16">
        <v>4.37</v>
      </c>
      <c r="T16">
        <f t="shared" ref="T16:T47" si="5">R16/1000</f>
        <v>3.1349999999999998</v>
      </c>
      <c r="U16">
        <f t="shared" ref="U16:U47" si="6">S16/100</f>
        <v>4.3700000000000003E-2</v>
      </c>
    </row>
    <row r="17" spans="18:21" x14ac:dyDescent="0.25">
      <c r="R17">
        <v>3185</v>
      </c>
      <c r="S17">
        <v>5.12</v>
      </c>
      <c r="T17">
        <f t="shared" si="5"/>
        <v>3.1850000000000001</v>
      </c>
      <c r="U17">
        <f t="shared" si="6"/>
        <v>5.1200000000000002E-2</v>
      </c>
    </row>
    <row r="18" spans="18:21" x14ac:dyDescent="0.25">
      <c r="R18">
        <v>3236</v>
      </c>
      <c r="S18">
        <v>6.11</v>
      </c>
      <c r="T18">
        <f t="shared" si="5"/>
        <v>3.2360000000000002</v>
      </c>
      <c r="U18">
        <f t="shared" si="6"/>
        <v>6.1100000000000002E-2</v>
      </c>
    </row>
    <row r="19" spans="18:21" x14ac:dyDescent="0.25">
      <c r="R19">
        <v>3287</v>
      </c>
      <c r="S19">
        <v>8.11</v>
      </c>
      <c r="T19">
        <f t="shared" si="5"/>
        <v>3.2869999999999999</v>
      </c>
      <c r="U19">
        <f t="shared" si="6"/>
        <v>8.1099999999999992E-2</v>
      </c>
    </row>
    <row r="20" spans="18:21" x14ac:dyDescent="0.25">
      <c r="R20">
        <v>3338</v>
      </c>
      <c r="S20">
        <v>10.51</v>
      </c>
      <c r="T20">
        <f t="shared" si="5"/>
        <v>3.3380000000000001</v>
      </c>
      <c r="U20">
        <f t="shared" si="6"/>
        <v>0.1051</v>
      </c>
    </row>
    <row r="21" spans="18:21" x14ac:dyDescent="0.25">
      <c r="R21">
        <v>3390</v>
      </c>
      <c r="S21">
        <v>13.57</v>
      </c>
      <c r="T21">
        <f t="shared" si="5"/>
        <v>3.39</v>
      </c>
      <c r="U21">
        <f t="shared" si="6"/>
        <v>0.13570000000000002</v>
      </c>
    </row>
    <row r="22" spans="18:21" x14ac:dyDescent="0.25">
      <c r="R22">
        <v>3442</v>
      </c>
      <c r="S22">
        <v>17.28</v>
      </c>
      <c r="T22">
        <f t="shared" si="5"/>
        <v>3.4420000000000002</v>
      </c>
      <c r="U22">
        <f t="shared" si="6"/>
        <v>0.17280000000000001</v>
      </c>
    </row>
    <row r="23" spans="18:21" x14ac:dyDescent="0.25">
      <c r="R23">
        <v>3495</v>
      </c>
      <c r="S23">
        <v>21.02</v>
      </c>
      <c r="T23">
        <f t="shared" si="5"/>
        <v>3.4950000000000001</v>
      </c>
      <c r="U23">
        <f t="shared" si="6"/>
        <v>0.2102</v>
      </c>
    </row>
    <row r="24" spans="18:21" x14ac:dyDescent="0.25">
      <c r="R24">
        <v>3549</v>
      </c>
      <c r="S24">
        <v>24.08</v>
      </c>
      <c r="T24">
        <f t="shared" si="5"/>
        <v>3.5489999999999999</v>
      </c>
      <c r="U24">
        <f t="shared" si="6"/>
        <v>0.24079999999999999</v>
      </c>
    </row>
    <row r="25" spans="18:21" x14ac:dyDescent="0.25">
      <c r="R25">
        <v>3602</v>
      </c>
      <c r="S25">
        <v>26.92</v>
      </c>
      <c r="T25">
        <f t="shared" si="5"/>
        <v>3.6019999999999999</v>
      </c>
      <c r="U25">
        <f t="shared" si="6"/>
        <v>0.26919999999999999</v>
      </c>
    </row>
    <row r="26" spans="18:21" x14ac:dyDescent="0.25">
      <c r="R26">
        <v>3655</v>
      </c>
      <c r="S26">
        <v>28.83</v>
      </c>
      <c r="T26">
        <f t="shared" si="5"/>
        <v>3.6549999999999998</v>
      </c>
      <c r="U26">
        <f t="shared" si="6"/>
        <v>0.2883</v>
      </c>
    </row>
    <row r="27" spans="18:21" x14ac:dyDescent="0.25">
      <c r="R27">
        <v>3708</v>
      </c>
      <c r="S27">
        <v>30.53</v>
      </c>
      <c r="T27">
        <f t="shared" si="5"/>
        <v>3.7080000000000002</v>
      </c>
      <c r="U27">
        <f t="shared" si="6"/>
        <v>0.30530000000000002</v>
      </c>
    </row>
    <row r="28" spans="18:21" x14ac:dyDescent="0.25">
      <c r="R28">
        <v>3762</v>
      </c>
      <c r="S28">
        <v>31.68</v>
      </c>
      <c r="T28">
        <f t="shared" si="5"/>
        <v>3.762</v>
      </c>
      <c r="U28">
        <f t="shared" si="6"/>
        <v>0.31679999999999997</v>
      </c>
    </row>
    <row r="29" spans="18:21" x14ac:dyDescent="0.25">
      <c r="R29">
        <v>3816</v>
      </c>
      <c r="S29">
        <v>31.97</v>
      </c>
      <c r="T29">
        <f t="shared" si="5"/>
        <v>3.8159999999999998</v>
      </c>
      <c r="U29">
        <f t="shared" si="6"/>
        <v>0.31969999999999998</v>
      </c>
    </row>
    <row r="30" spans="18:21" x14ac:dyDescent="0.25">
      <c r="R30">
        <v>3869</v>
      </c>
      <c r="S30">
        <v>31.77</v>
      </c>
      <c r="T30">
        <f t="shared" si="5"/>
        <v>3.8690000000000002</v>
      </c>
      <c r="U30">
        <f t="shared" si="6"/>
        <v>0.31769999999999998</v>
      </c>
    </row>
    <row r="31" spans="18:21" x14ac:dyDescent="0.25">
      <c r="R31">
        <v>3922</v>
      </c>
      <c r="S31">
        <v>31.02</v>
      </c>
      <c r="T31">
        <f t="shared" si="5"/>
        <v>3.9220000000000002</v>
      </c>
      <c r="U31">
        <f t="shared" si="6"/>
        <v>0.31019999999999998</v>
      </c>
    </row>
    <row r="32" spans="18:21" x14ac:dyDescent="0.25">
      <c r="R32">
        <v>3976</v>
      </c>
      <c r="S32">
        <v>29.93</v>
      </c>
      <c r="T32">
        <f t="shared" si="5"/>
        <v>3.976</v>
      </c>
      <c r="U32">
        <f t="shared" si="6"/>
        <v>0.29930000000000001</v>
      </c>
    </row>
    <row r="33" spans="18:21" x14ac:dyDescent="0.25">
      <c r="R33">
        <v>4030</v>
      </c>
      <c r="S33">
        <v>28.38</v>
      </c>
      <c r="T33">
        <f t="shared" si="5"/>
        <v>4.03</v>
      </c>
      <c r="U33">
        <f t="shared" si="6"/>
        <v>0.2838</v>
      </c>
    </row>
    <row r="34" spans="18:21" x14ac:dyDescent="0.25">
      <c r="R34">
        <v>4083</v>
      </c>
      <c r="S34">
        <v>27.02</v>
      </c>
      <c r="T34">
        <f t="shared" si="5"/>
        <v>4.0830000000000002</v>
      </c>
      <c r="U34">
        <f t="shared" si="6"/>
        <v>0.2702</v>
      </c>
    </row>
    <row r="35" spans="18:21" x14ac:dyDescent="0.25">
      <c r="R35">
        <v>4135</v>
      </c>
      <c r="S35">
        <v>25.14</v>
      </c>
      <c r="T35">
        <f t="shared" si="5"/>
        <v>4.1349999999999998</v>
      </c>
      <c r="U35">
        <f t="shared" si="6"/>
        <v>0.25140000000000001</v>
      </c>
    </row>
    <row r="36" spans="18:21" x14ac:dyDescent="0.25">
      <c r="R36">
        <v>4189</v>
      </c>
      <c r="S36">
        <v>23.32</v>
      </c>
      <c r="T36">
        <f t="shared" si="5"/>
        <v>4.1890000000000001</v>
      </c>
      <c r="U36">
        <f t="shared" si="6"/>
        <v>0.23319999999999999</v>
      </c>
    </row>
    <row r="37" spans="18:21" x14ac:dyDescent="0.25">
      <c r="R37">
        <v>4242</v>
      </c>
      <c r="S37">
        <v>21.63</v>
      </c>
      <c r="T37">
        <f t="shared" si="5"/>
        <v>4.242</v>
      </c>
      <c r="U37">
        <f t="shared" si="6"/>
        <v>0.21629999999999999</v>
      </c>
    </row>
    <row r="38" spans="18:21" x14ac:dyDescent="0.25">
      <c r="R38">
        <v>4295</v>
      </c>
      <c r="S38">
        <v>19.78</v>
      </c>
      <c r="T38">
        <f t="shared" si="5"/>
        <v>4.2949999999999999</v>
      </c>
      <c r="U38">
        <f t="shared" si="6"/>
        <v>0.1978</v>
      </c>
    </row>
    <row r="39" spans="18:21" x14ac:dyDescent="0.25">
      <c r="R39">
        <v>4347</v>
      </c>
      <c r="S39">
        <v>18.62</v>
      </c>
      <c r="T39">
        <f t="shared" si="5"/>
        <v>4.3470000000000004</v>
      </c>
      <c r="U39">
        <f t="shared" si="6"/>
        <v>0.1862</v>
      </c>
    </row>
    <row r="40" spans="18:21" x14ac:dyDescent="0.25">
      <c r="R40">
        <v>4400</v>
      </c>
      <c r="S40">
        <v>17.77</v>
      </c>
      <c r="T40">
        <f t="shared" si="5"/>
        <v>4.4000000000000004</v>
      </c>
      <c r="U40">
        <f t="shared" si="6"/>
        <v>0.1777</v>
      </c>
    </row>
    <row r="41" spans="18:21" x14ac:dyDescent="0.25">
      <c r="R41">
        <v>4453</v>
      </c>
      <c r="S41">
        <v>17.309999999999999</v>
      </c>
      <c r="T41">
        <f t="shared" si="5"/>
        <v>4.4530000000000003</v>
      </c>
      <c r="U41">
        <f t="shared" si="6"/>
        <v>0.17309999999999998</v>
      </c>
    </row>
    <row r="42" spans="18:21" x14ac:dyDescent="0.25">
      <c r="R42">
        <v>4505</v>
      </c>
      <c r="S42">
        <v>17.62</v>
      </c>
      <c r="T42">
        <f t="shared" si="5"/>
        <v>4.5049999999999999</v>
      </c>
      <c r="U42">
        <f t="shared" si="6"/>
        <v>0.17620000000000002</v>
      </c>
    </row>
    <row r="43" spans="18:21" x14ac:dyDescent="0.25">
      <c r="R43">
        <v>4558</v>
      </c>
      <c r="S43">
        <v>17.41</v>
      </c>
      <c r="T43">
        <f t="shared" si="5"/>
        <v>4.5579999999999998</v>
      </c>
      <c r="U43">
        <f t="shared" si="6"/>
        <v>0.1741</v>
      </c>
    </row>
    <row r="44" spans="18:21" x14ac:dyDescent="0.25">
      <c r="R44">
        <v>4611</v>
      </c>
      <c r="S44">
        <v>17.87</v>
      </c>
      <c r="T44">
        <f t="shared" si="5"/>
        <v>4.6109999999999998</v>
      </c>
      <c r="U44">
        <f t="shared" si="6"/>
        <v>0.1787</v>
      </c>
    </row>
    <row r="45" spans="18:21" x14ac:dyDescent="0.25">
      <c r="R45">
        <v>4664</v>
      </c>
      <c r="S45">
        <v>18.62</v>
      </c>
      <c r="T45">
        <f t="shared" si="5"/>
        <v>4.6639999999999997</v>
      </c>
      <c r="U45">
        <f t="shared" si="6"/>
        <v>0.1862</v>
      </c>
    </row>
    <row r="46" spans="18:21" x14ac:dyDescent="0.25">
      <c r="R46">
        <v>4717</v>
      </c>
      <c r="S46">
        <v>19.47</v>
      </c>
      <c r="T46">
        <f t="shared" si="5"/>
        <v>4.7169999999999996</v>
      </c>
      <c r="U46">
        <f t="shared" si="6"/>
        <v>0.19469999999999998</v>
      </c>
    </row>
    <row r="47" spans="18:21" x14ac:dyDescent="0.25">
      <c r="R47">
        <v>4769</v>
      </c>
      <c r="S47">
        <v>20.87</v>
      </c>
      <c r="T47">
        <f t="shared" si="5"/>
        <v>4.7690000000000001</v>
      </c>
      <c r="U47">
        <f t="shared" si="6"/>
        <v>0.2087</v>
      </c>
    </row>
    <row r="48" spans="18:21" x14ac:dyDescent="0.25">
      <c r="R48">
        <v>4823</v>
      </c>
      <c r="S48">
        <v>21.87</v>
      </c>
      <c r="T48">
        <f t="shared" ref="T48:T79" si="7">R48/1000</f>
        <v>4.8230000000000004</v>
      </c>
      <c r="U48">
        <f t="shared" ref="U48:U79" si="8">S48/100</f>
        <v>0.21870000000000001</v>
      </c>
    </row>
    <row r="49" spans="18:21" x14ac:dyDescent="0.25">
      <c r="R49">
        <v>4876</v>
      </c>
      <c r="S49">
        <v>22.72</v>
      </c>
      <c r="T49">
        <f t="shared" si="7"/>
        <v>4.8760000000000003</v>
      </c>
      <c r="U49">
        <f t="shared" si="8"/>
        <v>0.22719999999999999</v>
      </c>
    </row>
    <row r="50" spans="18:21" x14ac:dyDescent="0.25">
      <c r="R50">
        <v>4928</v>
      </c>
      <c r="S50">
        <v>23.72</v>
      </c>
      <c r="T50">
        <f t="shared" si="7"/>
        <v>4.9279999999999999</v>
      </c>
      <c r="U50">
        <f t="shared" si="8"/>
        <v>0.23719999999999999</v>
      </c>
    </row>
    <row r="51" spans="18:21" x14ac:dyDescent="0.25">
      <c r="R51">
        <v>4981</v>
      </c>
      <c r="S51">
        <v>24.47</v>
      </c>
      <c r="T51">
        <f t="shared" si="7"/>
        <v>4.9809999999999999</v>
      </c>
      <c r="U51">
        <f t="shared" si="8"/>
        <v>0.2447</v>
      </c>
    </row>
    <row r="52" spans="18:21" x14ac:dyDescent="0.25">
      <c r="R52">
        <v>5035</v>
      </c>
      <c r="S52">
        <v>25.46</v>
      </c>
      <c r="T52">
        <f t="shared" si="7"/>
        <v>5.0350000000000001</v>
      </c>
      <c r="U52">
        <f t="shared" si="8"/>
        <v>0.25459999999999999</v>
      </c>
    </row>
    <row r="53" spans="18:21" x14ac:dyDescent="0.25">
      <c r="R53">
        <v>5088</v>
      </c>
      <c r="S53">
        <v>25.88</v>
      </c>
      <c r="T53">
        <f t="shared" si="7"/>
        <v>5.0880000000000001</v>
      </c>
      <c r="U53">
        <f t="shared" si="8"/>
        <v>0.25879999999999997</v>
      </c>
    </row>
    <row r="54" spans="18:21" x14ac:dyDescent="0.25">
      <c r="R54">
        <v>5141</v>
      </c>
      <c r="S54">
        <v>26.07</v>
      </c>
      <c r="T54">
        <f t="shared" si="7"/>
        <v>5.141</v>
      </c>
      <c r="U54">
        <f t="shared" si="8"/>
        <v>0.26069999999999999</v>
      </c>
    </row>
    <row r="55" spans="18:21" x14ac:dyDescent="0.25">
      <c r="R55">
        <v>5194</v>
      </c>
      <c r="S55">
        <v>26.07</v>
      </c>
      <c r="T55">
        <f t="shared" si="7"/>
        <v>5.194</v>
      </c>
      <c r="U55">
        <f t="shared" si="8"/>
        <v>0.26069999999999999</v>
      </c>
    </row>
    <row r="56" spans="18:21" x14ac:dyDescent="0.25">
      <c r="R56">
        <v>5248</v>
      </c>
      <c r="S56">
        <v>25.43</v>
      </c>
      <c r="T56">
        <f t="shared" si="7"/>
        <v>5.2480000000000002</v>
      </c>
      <c r="U56">
        <f t="shared" si="8"/>
        <v>0.25429999999999997</v>
      </c>
    </row>
    <row r="57" spans="18:21" x14ac:dyDescent="0.25">
      <c r="R57">
        <v>5301</v>
      </c>
      <c r="S57">
        <v>25.58</v>
      </c>
      <c r="T57">
        <f t="shared" si="7"/>
        <v>5.3010000000000002</v>
      </c>
      <c r="U57">
        <f t="shared" si="8"/>
        <v>0.25579999999999997</v>
      </c>
    </row>
    <row r="58" spans="18:21" x14ac:dyDescent="0.25">
      <c r="R58">
        <v>5354</v>
      </c>
      <c r="S58">
        <v>24.73</v>
      </c>
      <c r="T58">
        <f t="shared" si="7"/>
        <v>5.3540000000000001</v>
      </c>
      <c r="U58">
        <f t="shared" si="8"/>
        <v>0.24729999999999999</v>
      </c>
    </row>
    <row r="59" spans="18:21" x14ac:dyDescent="0.25">
      <c r="R59">
        <v>5407</v>
      </c>
      <c r="S59">
        <v>24.68</v>
      </c>
      <c r="T59">
        <f t="shared" si="7"/>
        <v>5.407</v>
      </c>
      <c r="U59">
        <f t="shared" si="8"/>
        <v>0.24679999999999999</v>
      </c>
    </row>
    <row r="60" spans="18:21" x14ac:dyDescent="0.25">
      <c r="R60">
        <v>5459</v>
      </c>
      <c r="S60">
        <v>23.44</v>
      </c>
      <c r="T60">
        <f t="shared" si="7"/>
        <v>5.4589999999999996</v>
      </c>
      <c r="U60">
        <f t="shared" si="8"/>
        <v>0.23440000000000003</v>
      </c>
    </row>
    <row r="61" spans="18:21" x14ac:dyDescent="0.25">
      <c r="R61">
        <v>5513</v>
      </c>
      <c r="S61">
        <v>23.33</v>
      </c>
      <c r="T61">
        <f t="shared" si="7"/>
        <v>5.5129999999999999</v>
      </c>
      <c r="U61">
        <f t="shared" si="8"/>
        <v>0.23329999999999998</v>
      </c>
    </row>
    <row r="62" spans="18:21" x14ac:dyDescent="0.25">
      <c r="R62">
        <v>5566</v>
      </c>
      <c r="S62">
        <v>22.77</v>
      </c>
      <c r="T62">
        <f t="shared" si="7"/>
        <v>5.5659999999999998</v>
      </c>
      <c r="U62">
        <f t="shared" si="8"/>
        <v>0.22769999999999999</v>
      </c>
    </row>
    <row r="63" spans="18:21" x14ac:dyDescent="0.25">
      <c r="R63">
        <v>5619</v>
      </c>
      <c r="S63">
        <v>22.21</v>
      </c>
      <c r="T63">
        <f t="shared" si="7"/>
        <v>5.6189999999999998</v>
      </c>
      <c r="U63">
        <f t="shared" si="8"/>
        <v>0.22210000000000002</v>
      </c>
    </row>
    <row r="64" spans="18:21" x14ac:dyDescent="0.25">
      <c r="R64">
        <v>5672</v>
      </c>
      <c r="S64">
        <v>22.38</v>
      </c>
      <c r="T64">
        <f t="shared" si="7"/>
        <v>5.6719999999999997</v>
      </c>
      <c r="U64">
        <f t="shared" si="8"/>
        <v>0.2238</v>
      </c>
    </row>
    <row r="65" spans="18:21" x14ac:dyDescent="0.25">
      <c r="R65">
        <v>5725</v>
      </c>
      <c r="S65">
        <v>22.07</v>
      </c>
      <c r="T65">
        <f t="shared" si="7"/>
        <v>5.7249999999999996</v>
      </c>
      <c r="U65">
        <f t="shared" si="8"/>
        <v>0.22070000000000001</v>
      </c>
    </row>
    <row r="66" spans="18:21" x14ac:dyDescent="0.25">
      <c r="R66">
        <v>5778</v>
      </c>
      <c r="S66">
        <v>21.48</v>
      </c>
      <c r="T66">
        <f t="shared" si="7"/>
        <v>5.7779999999999996</v>
      </c>
      <c r="U66">
        <f t="shared" si="8"/>
        <v>0.21479999999999999</v>
      </c>
    </row>
    <row r="67" spans="18:21" x14ac:dyDescent="0.25">
      <c r="R67">
        <v>5831</v>
      </c>
      <c r="S67">
        <v>21.28</v>
      </c>
      <c r="T67">
        <f t="shared" si="7"/>
        <v>5.8310000000000004</v>
      </c>
      <c r="U67">
        <f t="shared" si="8"/>
        <v>0.21280000000000002</v>
      </c>
    </row>
    <row r="68" spans="18:21" x14ac:dyDescent="0.25">
      <c r="R68">
        <v>5883</v>
      </c>
      <c r="S68">
        <v>21.43</v>
      </c>
      <c r="T68">
        <f t="shared" si="7"/>
        <v>5.883</v>
      </c>
      <c r="U68">
        <f t="shared" si="8"/>
        <v>0.21429999999999999</v>
      </c>
    </row>
    <row r="69" spans="18:21" x14ac:dyDescent="0.25">
      <c r="R69">
        <v>5937</v>
      </c>
      <c r="S69">
        <v>21.51</v>
      </c>
      <c r="T69">
        <f t="shared" si="7"/>
        <v>5.9370000000000003</v>
      </c>
      <c r="U69">
        <f t="shared" si="8"/>
        <v>0.21510000000000001</v>
      </c>
    </row>
    <row r="70" spans="18:21" x14ac:dyDescent="0.25">
      <c r="R70">
        <v>5990</v>
      </c>
      <c r="S70">
        <v>21.62</v>
      </c>
      <c r="T70">
        <f t="shared" si="7"/>
        <v>5.99</v>
      </c>
      <c r="U70">
        <f t="shared" si="8"/>
        <v>0.2162</v>
      </c>
    </row>
    <row r="71" spans="18:21" x14ac:dyDescent="0.25">
      <c r="R71">
        <v>6042</v>
      </c>
      <c r="S71">
        <v>21.92</v>
      </c>
      <c r="T71">
        <f t="shared" si="7"/>
        <v>6.0419999999999998</v>
      </c>
      <c r="U71">
        <f t="shared" si="8"/>
        <v>0.21920000000000001</v>
      </c>
    </row>
    <row r="72" spans="18:21" x14ac:dyDescent="0.25">
      <c r="R72">
        <v>6095</v>
      </c>
      <c r="S72">
        <v>22.23</v>
      </c>
      <c r="T72">
        <f t="shared" si="7"/>
        <v>6.0949999999999998</v>
      </c>
      <c r="U72">
        <f t="shared" si="8"/>
        <v>0.2223</v>
      </c>
    </row>
    <row r="73" spans="18:21" x14ac:dyDescent="0.25">
      <c r="R73">
        <v>6149</v>
      </c>
      <c r="S73">
        <v>22.48</v>
      </c>
      <c r="T73">
        <f t="shared" si="7"/>
        <v>6.149</v>
      </c>
      <c r="U73">
        <f t="shared" si="8"/>
        <v>0.2248</v>
      </c>
    </row>
    <row r="74" spans="18:21" x14ac:dyDescent="0.25">
      <c r="R74">
        <v>6202</v>
      </c>
      <c r="S74">
        <v>22.67</v>
      </c>
      <c r="T74">
        <f t="shared" si="7"/>
        <v>6.202</v>
      </c>
      <c r="U74">
        <f t="shared" si="8"/>
        <v>0.22670000000000001</v>
      </c>
    </row>
    <row r="75" spans="18:21" x14ac:dyDescent="0.25">
      <c r="R75">
        <v>6254</v>
      </c>
      <c r="S75">
        <v>23.03</v>
      </c>
      <c r="T75">
        <f t="shared" si="7"/>
        <v>6.2539999999999996</v>
      </c>
      <c r="U75">
        <f t="shared" si="8"/>
        <v>0.2303</v>
      </c>
    </row>
    <row r="76" spans="18:21" x14ac:dyDescent="0.25">
      <c r="R76">
        <v>6307</v>
      </c>
      <c r="S76">
        <v>23.23</v>
      </c>
      <c r="T76">
        <f t="shared" si="7"/>
        <v>6.3070000000000004</v>
      </c>
      <c r="U76">
        <f t="shared" si="8"/>
        <v>0.23230000000000001</v>
      </c>
    </row>
    <row r="77" spans="18:21" x14ac:dyDescent="0.25">
      <c r="R77">
        <v>6361</v>
      </c>
      <c r="S77">
        <v>22.98</v>
      </c>
      <c r="T77">
        <f t="shared" si="7"/>
        <v>6.3609999999999998</v>
      </c>
      <c r="U77">
        <f t="shared" si="8"/>
        <v>0.2298</v>
      </c>
    </row>
    <row r="78" spans="18:21" x14ac:dyDescent="0.25">
      <c r="R78">
        <v>6414</v>
      </c>
      <c r="S78">
        <v>22.98</v>
      </c>
      <c r="T78">
        <f t="shared" si="7"/>
        <v>6.4139999999999997</v>
      </c>
      <c r="U78">
        <f t="shared" si="8"/>
        <v>0.2298</v>
      </c>
    </row>
    <row r="79" spans="18:21" x14ac:dyDescent="0.25">
      <c r="R79">
        <v>6467</v>
      </c>
      <c r="S79">
        <v>23.47</v>
      </c>
      <c r="T79">
        <f t="shared" si="7"/>
        <v>6.4669999999999996</v>
      </c>
      <c r="U79">
        <f t="shared" si="8"/>
        <v>0.23469999999999999</v>
      </c>
    </row>
    <row r="80" spans="18:21" x14ac:dyDescent="0.25">
      <c r="R80">
        <v>6519</v>
      </c>
      <c r="S80">
        <v>23.18</v>
      </c>
      <c r="T80">
        <f t="shared" ref="T80:T109" si="9">R80/1000</f>
        <v>6.5190000000000001</v>
      </c>
      <c r="U80">
        <f t="shared" ref="U80:U109" si="10">S80/100</f>
        <v>0.23180000000000001</v>
      </c>
    </row>
    <row r="81" spans="18:21" x14ac:dyDescent="0.25">
      <c r="R81">
        <v>6573</v>
      </c>
      <c r="S81">
        <v>23.11</v>
      </c>
      <c r="T81">
        <f t="shared" si="9"/>
        <v>6.5730000000000004</v>
      </c>
      <c r="U81">
        <f t="shared" si="10"/>
        <v>0.2311</v>
      </c>
    </row>
    <row r="82" spans="18:21" x14ac:dyDescent="0.25">
      <c r="R82">
        <v>6626</v>
      </c>
      <c r="S82">
        <v>23.47</v>
      </c>
      <c r="T82">
        <f t="shared" si="9"/>
        <v>6.6260000000000003</v>
      </c>
      <c r="U82">
        <f t="shared" si="10"/>
        <v>0.23469999999999999</v>
      </c>
    </row>
    <row r="83" spans="18:21" x14ac:dyDescent="0.25">
      <c r="R83">
        <v>6679</v>
      </c>
      <c r="S83">
        <v>23.28</v>
      </c>
      <c r="T83">
        <f t="shared" si="9"/>
        <v>6.6790000000000003</v>
      </c>
      <c r="U83">
        <f t="shared" si="10"/>
        <v>0.23280000000000001</v>
      </c>
    </row>
    <row r="84" spans="18:21" x14ac:dyDescent="0.25">
      <c r="R84">
        <v>6732</v>
      </c>
      <c r="S84">
        <v>22.72</v>
      </c>
      <c r="T84">
        <f t="shared" si="9"/>
        <v>6.7320000000000002</v>
      </c>
      <c r="U84">
        <f t="shared" si="10"/>
        <v>0.22719999999999999</v>
      </c>
    </row>
    <row r="85" spans="18:21" x14ac:dyDescent="0.25">
      <c r="R85">
        <v>6785</v>
      </c>
      <c r="S85">
        <v>23.13</v>
      </c>
      <c r="T85">
        <f t="shared" si="9"/>
        <v>6.7850000000000001</v>
      </c>
      <c r="U85">
        <f t="shared" si="10"/>
        <v>0.23129999999999998</v>
      </c>
    </row>
    <row r="86" spans="18:21" x14ac:dyDescent="0.25">
      <c r="R86">
        <v>6838</v>
      </c>
      <c r="S86">
        <v>22.98</v>
      </c>
      <c r="T86">
        <f t="shared" si="9"/>
        <v>6.8380000000000001</v>
      </c>
      <c r="U86">
        <f t="shared" si="10"/>
        <v>0.2298</v>
      </c>
    </row>
    <row r="87" spans="18:21" x14ac:dyDescent="0.25">
      <c r="R87">
        <v>6891</v>
      </c>
      <c r="S87">
        <v>22.87</v>
      </c>
      <c r="T87">
        <f t="shared" si="9"/>
        <v>6.891</v>
      </c>
      <c r="U87">
        <f t="shared" si="10"/>
        <v>0.22870000000000001</v>
      </c>
    </row>
    <row r="88" spans="18:21" x14ac:dyDescent="0.25">
      <c r="R88">
        <v>6944</v>
      </c>
      <c r="S88">
        <v>22.23</v>
      </c>
      <c r="T88">
        <f t="shared" si="9"/>
        <v>6.944</v>
      </c>
      <c r="U88">
        <f t="shared" si="10"/>
        <v>0.2223</v>
      </c>
    </row>
    <row r="89" spans="18:21" x14ac:dyDescent="0.25">
      <c r="R89">
        <v>6998</v>
      </c>
      <c r="S89">
        <v>22.62</v>
      </c>
      <c r="T89">
        <f t="shared" si="9"/>
        <v>6.9980000000000002</v>
      </c>
      <c r="U89">
        <f t="shared" si="10"/>
        <v>0.22620000000000001</v>
      </c>
    </row>
    <row r="90" spans="18:21" x14ac:dyDescent="0.25">
      <c r="R90">
        <v>7050</v>
      </c>
      <c r="S90">
        <v>22.57</v>
      </c>
      <c r="T90">
        <f t="shared" si="9"/>
        <v>7.05</v>
      </c>
      <c r="U90">
        <f t="shared" si="10"/>
        <v>0.22570000000000001</v>
      </c>
    </row>
    <row r="91" spans="18:21" x14ac:dyDescent="0.25">
      <c r="R91">
        <v>7103</v>
      </c>
      <c r="S91">
        <v>22.52</v>
      </c>
      <c r="T91">
        <f t="shared" si="9"/>
        <v>7.1029999999999998</v>
      </c>
      <c r="U91">
        <f t="shared" si="10"/>
        <v>0.22519999999999998</v>
      </c>
    </row>
    <row r="92" spans="18:21" x14ac:dyDescent="0.25">
      <c r="R92">
        <v>7156</v>
      </c>
      <c r="S92">
        <v>22.36</v>
      </c>
      <c r="T92">
        <f t="shared" si="9"/>
        <v>7.1559999999999997</v>
      </c>
      <c r="U92">
        <f t="shared" si="10"/>
        <v>0.22359999999999999</v>
      </c>
    </row>
    <row r="93" spans="18:21" x14ac:dyDescent="0.25">
      <c r="R93">
        <v>7208</v>
      </c>
      <c r="S93">
        <v>22.47</v>
      </c>
      <c r="T93">
        <f t="shared" si="9"/>
        <v>7.2080000000000002</v>
      </c>
      <c r="U93">
        <f t="shared" si="10"/>
        <v>0.22469999999999998</v>
      </c>
    </row>
    <row r="94" spans="18:21" x14ac:dyDescent="0.25">
      <c r="R94">
        <v>7262</v>
      </c>
      <c r="S94">
        <v>22.52</v>
      </c>
      <c r="T94">
        <f t="shared" si="9"/>
        <v>7.2619999999999996</v>
      </c>
      <c r="U94">
        <f t="shared" si="10"/>
        <v>0.22519999999999998</v>
      </c>
    </row>
    <row r="95" spans="18:21" x14ac:dyDescent="0.25">
      <c r="R95">
        <v>7315</v>
      </c>
      <c r="S95">
        <v>22.98</v>
      </c>
      <c r="T95">
        <f t="shared" si="9"/>
        <v>7.3150000000000004</v>
      </c>
      <c r="U95">
        <f t="shared" si="10"/>
        <v>0.2298</v>
      </c>
    </row>
    <row r="96" spans="18:21" x14ac:dyDescent="0.25">
      <c r="R96">
        <v>7368</v>
      </c>
      <c r="S96">
        <v>22.52</v>
      </c>
      <c r="T96">
        <f t="shared" si="9"/>
        <v>7.3680000000000003</v>
      </c>
      <c r="U96">
        <f t="shared" si="10"/>
        <v>0.22519999999999998</v>
      </c>
    </row>
    <row r="97" spans="18:21" x14ac:dyDescent="0.25">
      <c r="R97">
        <v>7420</v>
      </c>
      <c r="S97">
        <v>22.67</v>
      </c>
      <c r="T97">
        <f t="shared" si="9"/>
        <v>7.42</v>
      </c>
      <c r="U97">
        <f t="shared" si="10"/>
        <v>0.22670000000000001</v>
      </c>
    </row>
    <row r="98" spans="18:21" x14ac:dyDescent="0.25">
      <c r="R98">
        <v>7474</v>
      </c>
      <c r="S98">
        <v>22.72</v>
      </c>
      <c r="T98">
        <f t="shared" si="9"/>
        <v>7.4740000000000002</v>
      </c>
      <c r="U98">
        <f t="shared" si="10"/>
        <v>0.22719999999999999</v>
      </c>
    </row>
    <row r="99" spans="18:21" x14ac:dyDescent="0.25">
      <c r="R99">
        <v>7527</v>
      </c>
      <c r="S99">
        <v>22.77</v>
      </c>
      <c r="T99">
        <f t="shared" si="9"/>
        <v>7.5270000000000001</v>
      </c>
      <c r="U99">
        <f t="shared" si="10"/>
        <v>0.22769999999999999</v>
      </c>
    </row>
    <row r="100" spans="18:21" x14ac:dyDescent="0.25">
      <c r="R100">
        <v>7580</v>
      </c>
      <c r="S100">
        <v>22.72</v>
      </c>
      <c r="T100">
        <f t="shared" si="9"/>
        <v>7.58</v>
      </c>
      <c r="U100">
        <f t="shared" si="10"/>
        <v>0.22719999999999999</v>
      </c>
    </row>
    <row r="101" spans="18:21" x14ac:dyDescent="0.25">
      <c r="R101">
        <v>7633</v>
      </c>
      <c r="S101">
        <v>22.77</v>
      </c>
      <c r="T101">
        <f t="shared" si="9"/>
        <v>7.633</v>
      </c>
      <c r="U101">
        <f t="shared" si="10"/>
        <v>0.22769999999999999</v>
      </c>
    </row>
    <row r="102" spans="18:21" x14ac:dyDescent="0.25">
      <c r="R102">
        <v>7686</v>
      </c>
      <c r="S102">
        <v>22.87</v>
      </c>
      <c r="T102">
        <f t="shared" si="9"/>
        <v>7.6859999999999999</v>
      </c>
      <c r="U102">
        <f t="shared" si="10"/>
        <v>0.22870000000000001</v>
      </c>
    </row>
    <row r="103" spans="18:21" x14ac:dyDescent="0.25">
      <c r="R103">
        <v>7739</v>
      </c>
      <c r="S103">
        <v>23.32</v>
      </c>
      <c r="T103">
        <f t="shared" si="9"/>
        <v>7.7389999999999999</v>
      </c>
      <c r="U103">
        <f t="shared" si="10"/>
        <v>0.23319999999999999</v>
      </c>
    </row>
    <row r="104" spans="18:21" x14ac:dyDescent="0.25">
      <c r="R104">
        <v>7792</v>
      </c>
      <c r="S104">
        <v>22.93</v>
      </c>
      <c r="T104">
        <f t="shared" si="9"/>
        <v>7.7919999999999998</v>
      </c>
      <c r="U104">
        <f t="shared" si="10"/>
        <v>0.2293</v>
      </c>
    </row>
    <row r="105" spans="18:21" x14ac:dyDescent="0.25">
      <c r="R105">
        <v>7845</v>
      </c>
      <c r="S105">
        <v>22.82</v>
      </c>
      <c r="T105">
        <f t="shared" si="9"/>
        <v>7.8449999999999998</v>
      </c>
      <c r="U105">
        <f t="shared" si="10"/>
        <v>0.22820000000000001</v>
      </c>
    </row>
    <row r="106" spans="18:21" x14ac:dyDescent="0.25">
      <c r="R106">
        <v>7898</v>
      </c>
      <c r="S106">
        <v>22.93</v>
      </c>
      <c r="T106">
        <f t="shared" si="9"/>
        <v>7.8979999999999997</v>
      </c>
      <c r="U106">
        <f t="shared" si="10"/>
        <v>0.2293</v>
      </c>
    </row>
    <row r="107" spans="18:21" x14ac:dyDescent="0.25">
      <c r="R107">
        <v>7951</v>
      </c>
      <c r="S107">
        <v>22.93</v>
      </c>
      <c r="T107">
        <f t="shared" si="9"/>
        <v>7.9509999999999996</v>
      </c>
      <c r="U107">
        <f t="shared" si="10"/>
        <v>0.2293</v>
      </c>
    </row>
    <row r="108" spans="18:21" x14ac:dyDescent="0.25">
      <c r="R108">
        <v>8004</v>
      </c>
      <c r="S108">
        <v>22.93</v>
      </c>
      <c r="T108">
        <f t="shared" si="9"/>
        <v>8.0039999999999996</v>
      </c>
      <c r="U108">
        <f t="shared" si="10"/>
        <v>0.2293</v>
      </c>
    </row>
    <row r="109" spans="18:21" x14ac:dyDescent="0.25">
      <c r="R109">
        <v>8057</v>
      </c>
      <c r="S109">
        <v>23.23</v>
      </c>
      <c r="T109">
        <f t="shared" si="9"/>
        <v>8.0570000000000004</v>
      </c>
      <c r="U109">
        <f t="shared" si="10"/>
        <v>0.23230000000000001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LiuUtin</dc:creator>
  <cp:lastModifiedBy>Utin Liu</cp:lastModifiedBy>
  <dcterms:created xsi:type="dcterms:W3CDTF">2022-12-07T06:49:27Z</dcterms:created>
  <dcterms:modified xsi:type="dcterms:W3CDTF">2022-12-08T15:07:30Z</dcterms:modified>
</cp:coreProperties>
</file>