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ing dataset description" sheetId="1" r:id="rId4"/>
  </sheets>
  <definedNames/>
  <calcPr/>
  <extLst>
    <ext uri="GoogleSheetsCustomDataVersion1">
      <go:sheetsCustomData xmlns:go="http://customooxmlschemas.google.com/" r:id="rId5" roundtripDataSignature="AMtx7mhmhzsJTKfPT41jijQvcAsJ6lAsAA=="/>
    </ext>
  </extLst>
</workbook>
</file>

<file path=xl/sharedStrings.xml><?xml version="1.0" encoding="utf-8"?>
<sst xmlns="http://schemas.openxmlformats.org/spreadsheetml/2006/main" count="154" uniqueCount="93">
  <si>
    <t>表格關鍵字 (Keywords)</t>
  </si>
  <si>
    <t>訓練資料欄位名稱 (Training data attributes)</t>
  </si>
  <si>
    <t>訓練資料欄位中文說明</t>
  </si>
  <si>
    <t>資料格式</t>
  </si>
  <si>
    <t>備註</t>
  </si>
  <si>
    <t>ccba</t>
  </si>
  <si>
    <t>cust_id</t>
  </si>
  <si>
    <t>顧客編號</t>
  </si>
  <si>
    <t>lupay</t>
  </si>
  <si>
    <t>上月繳款總額</t>
  </si>
  <si>
    <t>數值型</t>
  </si>
  <si>
    <t>經過神秘轉換</t>
  </si>
  <si>
    <t>byymm</t>
  </si>
  <si>
    <t>帳務年月</t>
  </si>
  <si>
    <t>類別型</t>
  </si>
  <si>
    <t>經過神秘轉換，數字序列有前後順序意義</t>
  </si>
  <si>
    <t>cycam</t>
  </si>
  <si>
    <t>信用額度</t>
  </si>
  <si>
    <t>usgam</t>
  </si>
  <si>
    <t>已使用額度</t>
  </si>
  <si>
    <t>clamt</t>
  </si>
  <si>
    <t>本月分期預借現金金額</t>
  </si>
  <si>
    <t>csamt</t>
  </si>
  <si>
    <t>本月預借現金金額</t>
  </si>
  <si>
    <t>inamt</t>
  </si>
  <si>
    <t>本月分期消費金額</t>
  </si>
  <si>
    <t>cucsm</t>
  </si>
  <si>
    <t>本月消費金額</t>
  </si>
  <si>
    <t>cucah</t>
  </si>
  <si>
    <t>本月借現金額</t>
  </si>
  <si>
    <t>cdtx</t>
  </si>
  <si>
    <t>date</t>
  </si>
  <si>
    <t>消費日期</t>
  </si>
  <si>
    <t>country</t>
  </si>
  <si>
    <t>消費地國別</t>
  </si>
  <si>
    <t>經過神秘轉換，(130 = 台灣)</t>
  </si>
  <si>
    <t>cur_type</t>
  </si>
  <si>
    <t>消費地幣別</t>
  </si>
  <si>
    <t>經過神秘轉換，(47 = 台幣)</t>
  </si>
  <si>
    <t>amt</t>
  </si>
  <si>
    <t>交易金額-台幣</t>
  </si>
  <si>
    <t>custinfo</t>
  </si>
  <si>
    <t>alert_key</t>
  </si>
  <si>
    <t>alert主鍵</t>
  </si>
  <si>
    <t>risk_rank</t>
  </si>
  <si>
    <t>風險等級</t>
  </si>
  <si>
    <t>occupation_code</t>
  </si>
  <si>
    <t>職業</t>
  </si>
  <si>
    <t>total_asset</t>
  </si>
  <si>
    <t>行內總資產</t>
  </si>
  <si>
    <t>AGE</t>
  </si>
  <si>
    <t>年齡</t>
  </si>
  <si>
    <t>dp</t>
  </si>
  <si>
    <t>debit_credit</t>
  </si>
  <si>
    <t>借貸別</t>
  </si>
  <si>
    <t>tx_date</t>
  </si>
  <si>
    <t>交易日期</t>
  </si>
  <si>
    <t>tx_time</t>
  </si>
  <si>
    <t>交易時間</t>
  </si>
  <si>
    <t>tx_type</t>
  </si>
  <si>
    <t>交易類別</t>
  </si>
  <si>
    <t>tx_amt</t>
  </si>
  <si>
    <t>交易金額</t>
  </si>
  <si>
    <t>exchg_rate</t>
  </si>
  <si>
    <t>匯率</t>
  </si>
  <si>
    <t>info_asset_code</t>
  </si>
  <si>
    <t>資訊資產代號</t>
  </si>
  <si>
    <t>經過神秘轉換，tx_type = 1且info_asset_code = 12時，該交易為臨櫃現金交易</t>
  </si>
  <si>
    <t>fiscTxId</t>
  </si>
  <si>
    <t>交易代碼</t>
  </si>
  <si>
    <t>txbranch</t>
  </si>
  <si>
    <t>分行代碼</t>
  </si>
  <si>
    <t>若為跨行交易，則僅代表交易對手銀行代碼，無分行資訊</t>
  </si>
  <si>
    <t>cross_bank</t>
  </si>
  <si>
    <t>是否為跨行交易</t>
  </si>
  <si>
    <t>(0=非跨行；1=跨行)</t>
  </si>
  <si>
    <t>ATM</t>
  </si>
  <si>
    <t>是否為實體ATM交易</t>
  </si>
  <si>
    <t>(0=非實體ATM交易；1=實體ATM交易)</t>
  </si>
  <si>
    <t>remit</t>
  </si>
  <si>
    <t>trans_date</t>
  </si>
  <si>
    <t>外匯交易日(帳務日)</t>
  </si>
  <si>
    <t>trans_no</t>
  </si>
  <si>
    <t>交易編號</t>
  </si>
  <si>
    <t>經過神秘轉換，代表不同的匯出方式</t>
  </si>
  <si>
    <t>trade_amount_usd</t>
  </si>
  <si>
    <t>交易金額(折合美金)</t>
  </si>
  <si>
    <t>alert_time</t>
  </si>
  <si>
    <t>alert主鍵發生日期</t>
  </si>
  <si>
    <t>y</t>
  </si>
  <si>
    <t>sar_flag</t>
  </si>
  <si>
    <t>alert主鍵報SAR與否</t>
  </si>
  <si>
    <t>(0=未報SAR；1=有報SAR)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</si>
</sst>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b/>
      <sz val="12.0"/>
      <color theme="1"/>
      <name val="PMingLiu"/>
    </font>
    <font>
      <sz val="12.0"/>
      <color theme="1"/>
      <name val="PMingLiu"/>
    </font>
  </fonts>
  <fills count="2">
    <fill>
      <patternFill patternType="none"/>
    </fill>
    <fill>
      <patternFill patternType="lightGray"/>
    </fill>
  </fills>
  <borders count="15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readingOrder="0" vertical="center"/>
    </xf>
    <xf borderId="2" fillId="0" fontId="1" numFmtId="0" xfId="0" applyAlignment="1" applyBorder="1" applyFont="1">
      <alignment readingOrder="0" vertical="center"/>
    </xf>
    <xf borderId="2" fillId="0" fontId="2" numFmtId="0" xfId="0" applyAlignment="1" applyBorder="1" applyFont="1">
      <alignment vertical="center"/>
    </xf>
    <xf borderId="2" fillId="0" fontId="1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0" fontId="2" numFmtId="0" xfId="0" applyAlignment="1" applyBorder="1" applyFont="1">
      <alignment vertical="center"/>
    </xf>
    <xf borderId="0" fillId="0" fontId="2" numFmtId="0" xfId="0" applyAlignment="1" applyFont="1">
      <alignment vertical="center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8" fillId="0" fontId="2" numFmtId="0" xfId="0" applyAlignment="1" applyBorder="1" applyFont="1">
      <alignment vertical="center"/>
    </xf>
    <xf borderId="9" fillId="0" fontId="2" numFmtId="0" xfId="0" applyAlignment="1" applyBorder="1" applyFont="1">
      <alignment vertical="center"/>
    </xf>
    <xf borderId="10" fillId="0" fontId="2" numFmtId="0" xfId="0" applyAlignment="1" applyBorder="1" applyFont="1">
      <alignment vertical="center"/>
    </xf>
    <xf borderId="11" fillId="0" fontId="2" numFmtId="0" xfId="0" applyAlignment="1" applyBorder="1" applyFont="1">
      <alignment vertical="center"/>
    </xf>
    <xf borderId="12" fillId="0" fontId="2" numFmtId="0" xfId="0" applyAlignment="1" applyBorder="1" applyFont="1">
      <alignment vertical="center"/>
    </xf>
    <xf borderId="13" fillId="0" fontId="2" numFmtId="0" xfId="0" applyAlignment="1" applyBorder="1" applyFont="1">
      <alignment vertical="center"/>
    </xf>
    <xf borderId="14" fillId="0" fontId="2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8.67"/>
    <col customWidth="1" min="2" max="2" width="33.22"/>
    <col customWidth="1" hidden="1" min="3" max="3" width="18.67"/>
    <col customWidth="1" min="4" max="4" width="34.33"/>
    <col customWidth="1" hidden="1" min="5" max="5" width="8.0"/>
    <col customWidth="1" min="6" max="6" width="10.22"/>
    <col customWidth="1" hidden="1" min="7" max="7" width="59.78"/>
    <col customWidth="1" min="8" max="8" width="99.78"/>
    <col customWidth="1" min="9" max="28" width="6.78"/>
  </cols>
  <sheetData>
    <row r="1" ht="16.5" customHeight="1">
      <c r="A1" s="1" t="s">
        <v>0</v>
      </c>
      <c r="B1" s="2" t="s">
        <v>1</v>
      </c>
      <c r="C1" s="3" t="s">
        <v>2</v>
      </c>
      <c r="D1" s="4" t="str">
        <f>IFERROR(__xludf.DUMMYFUNCTION("GOOGLETRANSLATE(C1)"),"Training data bar Chinese description")</f>
        <v>Training data bar Chinese description</v>
      </c>
      <c r="E1" s="3" t="s">
        <v>3</v>
      </c>
      <c r="F1" s="4" t="str">
        <f>IFERROR(__xludf.DUMMYFUNCTION("GOOGLETRANSLATE(E1)"),"Data format")</f>
        <v>Data format</v>
      </c>
      <c r="G1" s="5" t="s">
        <v>4</v>
      </c>
      <c r="H1" s="4" t="str">
        <f>IFERROR(__xludf.DUMMYFUNCTION("GOOGLETRANSLATE(G1)"),"Remark")</f>
        <v>Remark</v>
      </c>
    </row>
    <row r="2" ht="16.5" customHeight="1">
      <c r="A2" s="6" t="s">
        <v>5</v>
      </c>
      <c r="B2" s="7" t="s">
        <v>6</v>
      </c>
      <c r="C2" s="7" t="s">
        <v>7</v>
      </c>
      <c r="D2" s="3" t="str">
        <f>IFERROR(__xludf.DUMMYFUNCTION("GOOGLETRANSLATE(C2)"),"Customer Number")</f>
        <v>Customer Number</v>
      </c>
      <c r="E2" s="7"/>
      <c r="F2" s="4"/>
      <c r="G2" s="8"/>
      <c r="H2" s="4"/>
    </row>
    <row r="3" ht="16.5" customHeight="1">
      <c r="A3" s="6"/>
      <c r="B3" s="7" t="s">
        <v>8</v>
      </c>
      <c r="C3" s="7" t="s">
        <v>9</v>
      </c>
      <c r="D3" s="3" t="str">
        <f>IFERROR(__xludf.DUMMYFUNCTION("GOOGLETRANSLATE(C3)"),"Total payment last month")</f>
        <v>Total payment last month</v>
      </c>
      <c r="E3" s="7" t="s">
        <v>10</v>
      </c>
      <c r="F3" s="4" t="str">
        <f>IFERROR(__xludf.DUMMYFUNCTION("GOOGLETRANSLATE(E3)"),"Numerical")</f>
        <v>Numerical</v>
      </c>
      <c r="G3" s="8" t="s">
        <v>11</v>
      </c>
      <c r="H3" s="4" t="str">
        <f>IFERROR(__xludf.DUMMYFUNCTION("GOOGLETRANSLATE(G3)"),"Mysterious conversion")</f>
        <v>Mysterious conversion</v>
      </c>
    </row>
    <row r="4" ht="16.5" customHeight="1">
      <c r="A4" s="6"/>
      <c r="B4" s="7" t="s">
        <v>12</v>
      </c>
      <c r="C4" s="7" t="s">
        <v>13</v>
      </c>
      <c r="D4" s="3" t="str">
        <f>IFERROR(__xludf.DUMMYFUNCTION("GOOGLETRANSLATE(C4)"),"Accounting year")</f>
        <v>Accounting year</v>
      </c>
      <c r="E4" s="7" t="s">
        <v>14</v>
      </c>
      <c r="F4" s="4" t="str">
        <f>IFERROR(__xludf.DUMMYFUNCTION("GOOGLETRANSLATE(E4)"),"Category")</f>
        <v>Category</v>
      </c>
      <c r="G4" s="8" t="s">
        <v>15</v>
      </c>
      <c r="H4" s="4" t="str">
        <f>IFERROR(__xludf.DUMMYFUNCTION("GOOGLETRANSLATE(G4)"),"After the mysterious conversion, the digital sequence has the meaning of the front and back order")</f>
        <v>After the mysterious conversion, the digital sequence has the meaning of the front and back order</v>
      </c>
    </row>
    <row r="5" ht="16.5" customHeight="1">
      <c r="A5" s="6"/>
      <c r="B5" s="7" t="s">
        <v>16</v>
      </c>
      <c r="C5" s="7" t="s">
        <v>17</v>
      </c>
      <c r="D5" s="3" t="str">
        <f>IFERROR(__xludf.DUMMYFUNCTION("GOOGLETRANSLATE(C5)"),"credits")</f>
        <v>credits</v>
      </c>
      <c r="E5" s="7" t="s">
        <v>10</v>
      </c>
      <c r="F5" s="4" t="str">
        <f>IFERROR(__xludf.DUMMYFUNCTION("GOOGLETRANSLATE(E5)"),"Numerical")</f>
        <v>Numerical</v>
      </c>
      <c r="G5" s="8" t="s">
        <v>11</v>
      </c>
      <c r="H5" s="4" t="str">
        <f>IFERROR(__xludf.DUMMYFUNCTION("GOOGLETRANSLATE(G5)"),"Mysterious conversion")</f>
        <v>Mysterious conversion</v>
      </c>
    </row>
    <row r="6" ht="16.5" customHeight="1">
      <c r="A6" s="6"/>
      <c r="B6" s="7" t="s">
        <v>18</v>
      </c>
      <c r="C6" s="7" t="s">
        <v>19</v>
      </c>
      <c r="D6" s="3" t="str">
        <f>IFERROR(__xludf.DUMMYFUNCTION("GOOGLETRANSLATE(C6)"),"Equitative")</f>
        <v>Equitative</v>
      </c>
      <c r="E6" s="7" t="s">
        <v>10</v>
      </c>
      <c r="F6" s="4" t="str">
        <f>IFERROR(__xludf.DUMMYFUNCTION("GOOGLETRANSLATE(E6)"),"Numerical")</f>
        <v>Numerical</v>
      </c>
      <c r="G6" s="8" t="s">
        <v>11</v>
      </c>
      <c r="H6" s="4" t="str">
        <f>IFERROR(__xludf.DUMMYFUNCTION("GOOGLETRANSLATE(G6)"),"Mysterious conversion")</f>
        <v>Mysterious conversion</v>
      </c>
    </row>
    <row r="7" ht="16.5" customHeight="1">
      <c r="A7" s="6"/>
      <c r="B7" s="7" t="s">
        <v>20</v>
      </c>
      <c r="C7" s="7" t="s">
        <v>21</v>
      </c>
      <c r="D7" s="3" t="str">
        <f>IFERROR(__xludf.DUMMYFUNCTION("GOOGLETRANSLATE(C7)"),"The cash amount of pre -borrowing this month")</f>
        <v>The cash amount of pre -borrowing this month</v>
      </c>
      <c r="E7" s="7" t="s">
        <v>10</v>
      </c>
      <c r="F7" s="4" t="str">
        <f>IFERROR(__xludf.DUMMYFUNCTION("GOOGLETRANSLATE(E7)"),"Numerical")</f>
        <v>Numerical</v>
      </c>
      <c r="G7" s="8" t="s">
        <v>11</v>
      </c>
      <c r="H7" s="4" t="str">
        <f>IFERROR(__xludf.DUMMYFUNCTION("GOOGLETRANSLATE(G7)"),"Mysterious conversion")</f>
        <v>Mysterious conversion</v>
      </c>
    </row>
    <row r="8" ht="16.5" customHeight="1">
      <c r="A8" s="6"/>
      <c r="B8" s="7" t="s">
        <v>22</v>
      </c>
      <c r="C8" s="7" t="s">
        <v>23</v>
      </c>
      <c r="D8" s="3" t="str">
        <f>IFERROR(__xludf.DUMMYFUNCTION("GOOGLETRANSLATE(C8)"),"Pre -borrowing cash amount this month")</f>
        <v>Pre -borrowing cash amount this month</v>
      </c>
      <c r="E8" s="7" t="s">
        <v>10</v>
      </c>
      <c r="F8" s="4" t="str">
        <f>IFERROR(__xludf.DUMMYFUNCTION("GOOGLETRANSLATE(E8)"),"Numerical")</f>
        <v>Numerical</v>
      </c>
      <c r="G8" s="8" t="s">
        <v>11</v>
      </c>
      <c r="H8" s="4" t="str">
        <f>IFERROR(__xludf.DUMMYFUNCTION("GOOGLETRANSLATE(G8)"),"Mysterious conversion")</f>
        <v>Mysterious conversion</v>
      </c>
    </row>
    <row r="9" ht="16.5" customHeight="1">
      <c r="A9" s="6"/>
      <c r="B9" s="7" t="s">
        <v>24</v>
      </c>
      <c r="C9" s="7" t="s">
        <v>25</v>
      </c>
      <c r="D9" s="3" t="str">
        <f>IFERROR(__xludf.DUMMYFUNCTION("GOOGLETRANSLATE(C9)"),"Instant consumption amount this month")</f>
        <v>Instant consumption amount this month</v>
      </c>
      <c r="E9" s="7" t="s">
        <v>10</v>
      </c>
      <c r="F9" s="4" t="str">
        <f>IFERROR(__xludf.DUMMYFUNCTION("GOOGLETRANSLATE(E9)"),"Numerical")</f>
        <v>Numerical</v>
      </c>
      <c r="G9" s="8" t="s">
        <v>11</v>
      </c>
      <c r="H9" s="4" t="str">
        <f>IFERROR(__xludf.DUMMYFUNCTION("GOOGLETRANSLATE(G9)"),"Mysterious conversion")</f>
        <v>Mysterious conversion</v>
      </c>
    </row>
    <row r="10" ht="16.5" customHeight="1">
      <c r="A10" s="6"/>
      <c r="B10" s="7" t="s">
        <v>26</v>
      </c>
      <c r="C10" s="7" t="s">
        <v>27</v>
      </c>
      <c r="D10" s="3" t="str">
        <f>IFERROR(__xludf.DUMMYFUNCTION("GOOGLETRANSLATE(C10)"),"Consumption of this month")</f>
        <v>Consumption of this month</v>
      </c>
      <c r="E10" s="7" t="s">
        <v>10</v>
      </c>
      <c r="F10" s="4" t="str">
        <f>IFERROR(__xludf.DUMMYFUNCTION("GOOGLETRANSLATE(E10)"),"Numerical")</f>
        <v>Numerical</v>
      </c>
      <c r="G10" s="8" t="s">
        <v>11</v>
      </c>
      <c r="H10" s="4" t="str">
        <f>IFERROR(__xludf.DUMMYFUNCTION("GOOGLETRANSLATE(G10)"),"Mysterious conversion")</f>
        <v>Mysterious conversion</v>
      </c>
    </row>
    <row r="11" ht="16.5" customHeight="1">
      <c r="A11" s="6"/>
      <c r="B11" s="7" t="s">
        <v>28</v>
      </c>
      <c r="C11" s="7" t="s">
        <v>29</v>
      </c>
      <c r="D11" s="3" t="str">
        <f>IFERROR(__xludf.DUMMYFUNCTION("GOOGLETRANSLATE(C11)"),"Borrowed amount this month")</f>
        <v>Borrowed amount this month</v>
      </c>
      <c r="E11" s="7" t="s">
        <v>10</v>
      </c>
      <c r="F11" s="4" t="str">
        <f>IFERROR(__xludf.DUMMYFUNCTION("GOOGLETRANSLATE(E11)"),"Numerical")</f>
        <v>Numerical</v>
      </c>
      <c r="G11" s="8" t="s">
        <v>11</v>
      </c>
      <c r="H11" s="4" t="str">
        <f>IFERROR(__xludf.DUMMYFUNCTION("GOOGLETRANSLATE(G11)"),"Mysterious conversion")</f>
        <v>Mysterious conversion</v>
      </c>
    </row>
    <row r="12" ht="16.5" customHeight="1">
      <c r="A12" s="9" t="s">
        <v>30</v>
      </c>
      <c r="B12" s="10" t="s">
        <v>6</v>
      </c>
      <c r="C12" s="10" t="s">
        <v>7</v>
      </c>
      <c r="D12" s="3" t="str">
        <f>IFERROR(__xludf.DUMMYFUNCTION("GOOGLETRANSLATE(C12)"),"Customer Number")</f>
        <v>Customer Number</v>
      </c>
      <c r="E12" s="10"/>
      <c r="F12" s="4"/>
      <c r="G12" s="11"/>
      <c r="H12" s="4"/>
    </row>
    <row r="13" ht="16.5" customHeight="1">
      <c r="A13" s="6"/>
      <c r="B13" s="7" t="s">
        <v>31</v>
      </c>
      <c r="C13" s="7" t="s">
        <v>32</v>
      </c>
      <c r="D13" s="3" t="str">
        <f>IFERROR(__xludf.DUMMYFUNCTION("GOOGLETRANSLATE(C13)"),"Consumption date")</f>
        <v>Consumption date</v>
      </c>
      <c r="E13" s="7" t="s">
        <v>14</v>
      </c>
      <c r="F13" s="4" t="str">
        <f>IFERROR(__xludf.DUMMYFUNCTION("GOOGLETRANSLATE(E13)"),"Category")</f>
        <v>Category</v>
      </c>
      <c r="G13" s="8" t="s">
        <v>15</v>
      </c>
      <c r="H13" s="4" t="str">
        <f>IFERROR(__xludf.DUMMYFUNCTION("GOOGLETRANSLATE(G13)"),"After the mysterious conversion, the digital sequence has the meaning of the front and back order")</f>
        <v>After the mysterious conversion, the digital sequence has the meaning of the front and back order</v>
      </c>
    </row>
    <row r="14" ht="16.5" customHeight="1">
      <c r="A14" s="6"/>
      <c r="B14" s="7" t="s">
        <v>33</v>
      </c>
      <c r="C14" s="7" t="s">
        <v>34</v>
      </c>
      <c r="D14" s="3" t="str">
        <f>IFERROR(__xludf.DUMMYFUNCTION("GOOGLETRANSLATE(C14)"),"Consumer Land Farewell")</f>
        <v>Consumer Land Farewell</v>
      </c>
      <c r="E14" s="7" t="s">
        <v>14</v>
      </c>
      <c r="F14" s="4" t="str">
        <f>IFERROR(__xludf.DUMMYFUNCTION("GOOGLETRANSLATE(E14)"),"Category")</f>
        <v>Category</v>
      </c>
      <c r="G14" s="8" t="s">
        <v>35</v>
      </c>
      <c r="H14" s="4" t="str">
        <f>IFERROR(__xludf.DUMMYFUNCTION("GOOGLETRANSLATE(G14)"),"After mysterious conversion, (130 = Taiwan)")</f>
        <v>After mysterious conversion, (130 = Taiwan)</v>
      </c>
    </row>
    <row r="15" ht="16.5" customHeight="1">
      <c r="A15" s="6"/>
      <c r="B15" s="7" t="s">
        <v>36</v>
      </c>
      <c r="C15" s="7" t="s">
        <v>37</v>
      </c>
      <c r="D15" s="3" t="str">
        <f>IFERROR(__xludf.DUMMYFUNCTION("GOOGLETRANSLATE(C15)"),"Consumption")</f>
        <v>Consumption</v>
      </c>
      <c r="E15" s="7" t="s">
        <v>14</v>
      </c>
      <c r="F15" s="4" t="str">
        <f>IFERROR(__xludf.DUMMYFUNCTION("GOOGLETRANSLATE(E15)"),"Category")</f>
        <v>Category</v>
      </c>
      <c r="G15" s="8" t="s">
        <v>38</v>
      </c>
      <c r="H15" s="4" t="str">
        <f>IFERROR(__xludf.DUMMYFUNCTION("GOOGLETRANSLATE(G15)"),"After mysterious conversion, (47 = Taiwan dollars)")</f>
        <v>After mysterious conversion, (47 = Taiwan dollars)</v>
      </c>
    </row>
    <row r="16" ht="16.5" customHeight="1">
      <c r="A16" s="12"/>
      <c r="B16" s="13" t="s">
        <v>39</v>
      </c>
      <c r="C16" s="13" t="s">
        <v>40</v>
      </c>
      <c r="D16" s="3" t="str">
        <f>IFERROR(__xludf.DUMMYFUNCTION("GOOGLETRANSLATE(C16)"),"Transaction amount-Taiwan currency")</f>
        <v>Transaction amount-Taiwan currency</v>
      </c>
      <c r="E16" s="13" t="s">
        <v>10</v>
      </c>
      <c r="F16" s="4" t="str">
        <f>IFERROR(__xludf.DUMMYFUNCTION("GOOGLETRANSLATE(E16)"),"Numerical")</f>
        <v>Numerical</v>
      </c>
      <c r="G16" s="14" t="s">
        <v>11</v>
      </c>
      <c r="H16" s="4" t="str">
        <f>IFERROR(__xludf.DUMMYFUNCTION("GOOGLETRANSLATE(G16)"),"Mysterious conversion")</f>
        <v>Mysterious conversion</v>
      </c>
    </row>
    <row r="17" ht="16.5" customHeight="1">
      <c r="A17" s="6" t="s">
        <v>41</v>
      </c>
      <c r="B17" s="7" t="s">
        <v>6</v>
      </c>
      <c r="C17" s="7" t="s">
        <v>7</v>
      </c>
      <c r="D17" s="3" t="str">
        <f>IFERROR(__xludf.DUMMYFUNCTION("GOOGLETRANSLATE(C17)"),"Customer Number")</f>
        <v>Customer Number</v>
      </c>
      <c r="E17" s="7"/>
      <c r="F17" s="4"/>
      <c r="G17" s="8"/>
      <c r="H17" s="4"/>
    </row>
    <row r="18" ht="16.5" customHeight="1">
      <c r="A18" s="6"/>
      <c r="B18" s="7" t="s">
        <v>42</v>
      </c>
      <c r="C18" s="7" t="s">
        <v>43</v>
      </c>
      <c r="D18" s="3" t="str">
        <f>IFERROR(__xludf.DUMMYFUNCTION("GOOGLETRANSLATE(C18)"),"alert main key")</f>
        <v>alert main key</v>
      </c>
      <c r="E18" s="7"/>
      <c r="F18" s="4"/>
      <c r="G18" s="8"/>
      <c r="H18" s="4"/>
    </row>
    <row r="19" ht="16.5" customHeight="1">
      <c r="A19" s="6"/>
      <c r="B19" s="7" t="s">
        <v>44</v>
      </c>
      <c r="C19" s="7" t="s">
        <v>45</v>
      </c>
      <c r="D19" s="3" t="str">
        <f>IFERROR(__xludf.DUMMYFUNCTION("GOOGLETRANSLATE(C19)"),"Risk level")</f>
        <v>Risk level</v>
      </c>
      <c r="E19" s="7" t="s">
        <v>14</v>
      </c>
      <c r="F19" s="4" t="str">
        <f>IFERROR(__xludf.DUMMYFUNCTION("GOOGLETRANSLATE(E19)"),"Category")</f>
        <v>Category</v>
      </c>
      <c r="G19" s="8"/>
      <c r="H19" s="4"/>
    </row>
    <row r="20" ht="16.5" customHeight="1">
      <c r="A20" s="6"/>
      <c r="B20" s="7" t="s">
        <v>46</v>
      </c>
      <c r="C20" s="7" t="s">
        <v>47</v>
      </c>
      <c r="D20" s="3" t="str">
        <f>IFERROR(__xludf.DUMMYFUNCTION("GOOGLETRANSLATE(C20)"),"Profession")</f>
        <v>Profession</v>
      </c>
      <c r="E20" s="7" t="s">
        <v>14</v>
      </c>
      <c r="F20" s="4" t="str">
        <f>IFERROR(__xludf.DUMMYFUNCTION("GOOGLETRANSLATE(E20)"),"Category")</f>
        <v>Category</v>
      </c>
      <c r="G20" s="8"/>
      <c r="H20" s="4"/>
    </row>
    <row r="21" ht="16.5" customHeight="1">
      <c r="A21" s="6"/>
      <c r="B21" s="7" t="s">
        <v>48</v>
      </c>
      <c r="C21" s="7" t="s">
        <v>49</v>
      </c>
      <c r="D21" s="3" t="str">
        <f>IFERROR(__xludf.DUMMYFUNCTION("GOOGLETRANSLATE(C21)"),"Total assets")</f>
        <v>Total assets</v>
      </c>
      <c r="E21" s="7" t="s">
        <v>10</v>
      </c>
      <c r="F21" s="4" t="str">
        <f>IFERROR(__xludf.DUMMYFUNCTION("GOOGLETRANSLATE(E21)"),"Numerical")</f>
        <v>Numerical</v>
      </c>
      <c r="G21" s="8" t="s">
        <v>11</v>
      </c>
      <c r="H21" s="4" t="str">
        <f>IFERROR(__xludf.DUMMYFUNCTION("GOOGLETRANSLATE(G21)"),"Mysterious conversion")</f>
        <v>Mysterious conversion</v>
      </c>
    </row>
    <row r="22" ht="16.5" customHeight="1">
      <c r="A22" s="6"/>
      <c r="B22" s="7" t="s">
        <v>50</v>
      </c>
      <c r="C22" s="7" t="s">
        <v>51</v>
      </c>
      <c r="D22" s="3" t="str">
        <f>IFERROR(__xludf.DUMMYFUNCTION("GOOGLETRANSLATE(C22)"),"age")</f>
        <v>age</v>
      </c>
      <c r="E22" s="7" t="s">
        <v>14</v>
      </c>
      <c r="F22" s="4" t="str">
        <f>IFERROR(__xludf.DUMMYFUNCTION("GOOGLETRANSLATE(E22)"),"Category")</f>
        <v>Category</v>
      </c>
      <c r="G22" s="8"/>
      <c r="H22" s="4"/>
    </row>
    <row r="23" ht="16.5" customHeight="1">
      <c r="A23" s="9" t="s">
        <v>52</v>
      </c>
      <c r="B23" s="10" t="s">
        <v>6</v>
      </c>
      <c r="C23" s="10" t="s">
        <v>7</v>
      </c>
      <c r="D23" s="3" t="str">
        <f>IFERROR(__xludf.DUMMYFUNCTION("GOOGLETRANSLATE(C23)"),"Customer Number")</f>
        <v>Customer Number</v>
      </c>
      <c r="E23" s="10"/>
      <c r="F23" s="4"/>
      <c r="G23" s="11"/>
      <c r="H23" s="4"/>
    </row>
    <row r="24" ht="16.5" customHeight="1">
      <c r="A24" s="6"/>
      <c r="B24" s="7" t="s">
        <v>53</v>
      </c>
      <c r="C24" s="7" t="s">
        <v>54</v>
      </c>
      <c r="D24" s="3" t="str">
        <f>IFERROR(__xludf.DUMMYFUNCTION("GOOGLETRANSLATE(C24)"),"Borrow a loan")</f>
        <v>Borrow a loan</v>
      </c>
      <c r="E24" s="7" t="s">
        <v>14</v>
      </c>
      <c r="F24" s="4" t="str">
        <f>IFERROR(__xludf.DUMMYFUNCTION("GOOGLETRANSLATE(E24)"),"Category")</f>
        <v>Category</v>
      </c>
      <c r="G24" s="8"/>
      <c r="H24" s="4"/>
    </row>
    <row r="25" ht="16.5" customHeight="1">
      <c r="A25" s="6"/>
      <c r="B25" s="7" t="s">
        <v>55</v>
      </c>
      <c r="C25" s="7" t="s">
        <v>56</v>
      </c>
      <c r="D25" s="3" t="str">
        <f>IFERROR(__xludf.DUMMYFUNCTION("GOOGLETRANSLATE(C25)"),"transaction date")</f>
        <v>transaction date</v>
      </c>
      <c r="E25" s="7" t="s">
        <v>14</v>
      </c>
      <c r="F25" s="4" t="str">
        <f>IFERROR(__xludf.DUMMYFUNCTION("GOOGLETRANSLATE(E25)"),"Category")</f>
        <v>Category</v>
      </c>
      <c r="G25" s="8" t="s">
        <v>15</v>
      </c>
      <c r="H25" s="4" t="str">
        <f>IFERROR(__xludf.DUMMYFUNCTION("GOOGLETRANSLATE(G25)"),"After the mysterious conversion, the digital sequence has the meaning of the front and back order")</f>
        <v>After the mysterious conversion, the digital sequence has the meaning of the front and back order</v>
      </c>
    </row>
    <row r="26" ht="16.5" customHeight="1">
      <c r="A26" s="6"/>
      <c r="B26" s="7" t="s">
        <v>57</v>
      </c>
      <c r="C26" s="7" t="s">
        <v>58</v>
      </c>
      <c r="D26" s="3" t="str">
        <f>IFERROR(__xludf.DUMMYFUNCTION("GOOGLETRANSLATE(C26)"),"transaction hour")</f>
        <v>transaction hour</v>
      </c>
      <c r="E26" s="7" t="s">
        <v>14</v>
      </c>
      <c r="F26" s="4" t="str">
        <f>IFERROR(__xludf.DUMMYFUNCTION("GOOGLETRANSLATE(E26)"),"Category")</f>
        <v>Category</v>
      </c>
      <c r="G26" s="8" t="s">
        <v>15</v>
      </c>
      <c r="H26" s="4" t="str">
        <f>IFERROR(__xludf.DUMMYFUNCTION("GOOGLETRANSLATE(G26)"),"After the mysterious conversion, the digital sequence has the meaning of the front and back order")</f>
        <v>After the mysterious conversion, the digital sequence has the meaning of the front and back order</v>
      </c>
    </row>
    <row r="27" ht="16.5" customHeight="1">
      <c r="A27" s="6"/>
      <c r="B27" s="7" t="s">
        <v>59</v>
      </c>
      <c r="C27" s="7" t="s">
        <v>60</v>
      </c>
      <c r="D27" s="3" t="str">
        <f>IFERROR(__xludf.DUMMYFUNCTION("GOOGLETRANSLATE(C27)"),"Transaction Type")</f>
        <v>Transaction Type</v>
      </c>
      <c r="E27" s="7" t="s">
        <v>14</v>
      </c>
      <c r="F27" s="4" t="str">
        <f>IFERROR(__xludf.DUMMYFUNCTION("GOOGLETRANSLATE(E27)"),"Category")</f>
        <v>Category</v>
      </c>
      <c r="G27" s="8"/>
      <c r="H27" s="4"/>
    </row>
    <row r="28" ht="16.5" customHeight="1">
      <c r="A28" s="6"/>
      <c r="B28" s="7" t="s">
        <v>61</v>
      </c>
      <c r="C28" s="7" t="s">
        <v>62</v>
      </c>
      <c r="D28" s="3" t="str">
        <f>IFERROR(__xludf.DUMMYFUNCTION("GOOGLETRANSLATE(C28)"),"Amount of the transaction")</f>
        <v>Amount of the transaction</v>
      </c>
      <c r="E28" s="7" t="s">
        <v>10</v>
      </c>
      <c r="F28" s="4" t="str">
        <f>IFERROR(__xludf.DUMMYFUNCTION("GOOGLETRANSLATE(E28)"),"Numerical")</f>
        <v>Numerical</v>
      </c>
      <c r="G28" s="8" t="s">
        <v>11</v>
      </c>
      <c r="H28" s="4" t="str">
        <f>IFERROR(__xludf.DUMMYFUNCTION("GOOGLETRANSLATE(G28)"),"Mysterious conversion")</f>
        <v>Mysterious conversion</v>
      </c>
    </row>
    <row r="29" ht="16.5" customHeight="1">
      <c r="A29" s="6"/>
      <c r="B29" s="7" t="s">
        <v>63</v>
      </c>
      <c r="C29" s="7" t="s">
        <v>64</v>
      </c>
      <c r="D29" s="3" t="str">
        <f>IFERROR(__xludf.DUMMYFUNCTION("GOOGLETRANSLATE(C29)"),"exchange rate")</f>
        <v>exchange rate</v>
      </c>
      <c r="E29" s="7" t="s">
        <v>10</v>
      </c>
      <c r="F29" s="4" t="str">
        <f>IFERROR(__xludf.DUMMYFUNCTION("GOOGLETRANSLATE(E29)"),"Numerical")</f>
        <v>Numerical</v>
      </c>
      <c r="G29" s="8"/>
      <c r="H29" s="4"/>
    </row>
    <row r="30" ht="16.5" customHeight="1">
      <c r="A30" s="6"/>
      <c r="B30" s="7" t="s">
        <v>65</v>
      </c>
      <c r="C30" s="7" t="s">
        <v>66</v>
      </c>
      <c r="D30" s="3" t="str">
        <f>IFERROR(__xludf.DUMMYFUNCTION("GOOGLETRANSLATE(C30)"),"Information asset code")</f>
        <v>Information asset code</v>
      </c>
      <c r="E30" s="7" t="s">
        <v>14</v>
      </c>
      <c r="F30" s="4" t="str">
        <f>IFERROR(__xludf.DUMMYFUNCTION("GOOGLETRANSLATE(E30)"),"Category")</f>
        <v>Category</v>
      </c>
      <c r="G30" s="8" t="s">
        <v>67</v>
      </c>
      <c r="H30" s="4" t="str">
        <f>IFERROR(__xludf.DUMMYFUNCTION("GOOGLETRANSLATE(G30)"),"After mysterious conversion, tx_type = 1 and info_asset_code = 12, the transaction is a cash transaction of the cabinet")</f>
        <v>After mysterious conversion, tx_type = 1 and info_asset_code = 12, the transaction is a cash transaction of the cabinet</v>
      </c>
    </row>
    <row r="31" ht="16.5" customHeight="1">
      <c r="A31" s="6"/>
      <c r="B31" s="7" t="s">
        <v>68</v>
      </c>
      <c r="C31" s="7" t="s">
        <v>69</v>
      </c>
      <c r="D31" s="3" t="str">
        <f>IFERROR(__xludf.DUMMYFUNCTION("GOOGLETRANSLATE(C31)"),"trasaction code")</f>
        <v>trasaction code</v>
      </c>
      <c r="E31" s="7" t="s">
        <v>14</v>
      </c>
      <c r="F31" s="4" t="str">
        <f>IFERROR(__xludf.DUMMYFUNCTION("GOOGLETRANSLATE(E31)"),"Category")</f>
        <v>Category</v>
      </c>
      <c r="G31" s="8" t="s">
        <v>11</v>
      </c>
      <c r="H31" s="4" t="str">
        <f>IFERROR(__xludf.DUMMYFUNCTION("GOOGLETRANSLATE(G31)"),"Mysterious conversion")</f>
        <v>Mysterious conversion</v>
      </c>
    </row>
    <row r="32" ht="16.5" customHeight="1">
      <c r="A32" s="6"/>
      <c r="B32" s="7" t="s">
        <v>70</v>
      </c>
      <c r="C32" s="7" t="s">
        <v>71</v>
      </c>
      <c r="D32" s="3" t="str">
        <f>IFERROR(__xludf.DUMMYFUNCTION("GOOGLETRANSLATE(C32)"),"Branch code")</f>
        <v>Branch code</v>
      </c>
      <c r="E32" s="7" t="s">
        <v>14</v>
      </c>
      <c r="F32" s="4" t="str">
        <f>IFERROR(__xludf.DUMMYFUNCTION("GOOGLETRANSLATE(E32)"),"Category")</f>
        <v>Category</v>
      </c>
      <c r="G32" s="8" t="s">
        <v>72</v>
      </c>
      <c r="H32" s="4" t="str">
        <f>IFERROR(__xludf.DUMMYFUNCTION("GOOGLETRANSLATE(G32)"),"If it is a cross -bank transaction, it only represents the transaction of the opponent's bank code, and there is no branch information")</f>
        <v>If it is a cross -bank transaction, it only represents the transaction of the opponent's bank code, and there is no branch information</v>
      </c>
    </row>
    <row r="33" ht="16.5" customHeight="1">
      <c r="A33" s="6"/>
      <c r="B33" s="7" t="s">
        <v>73</v>
      </c>
      <c r="C33" s="7" t="s">
        <v>74</v>
      </c>
      <c r="D33" s="3" t="str">
        <f>IFERROR(__xludf.DUMMYFUNCTION("GOOGLETRANSLATE(C33)"),"Whether it is a cross -bank transaction")</f>
        <v>Whether it is a cross -bank transaction</v>
      </c>
      <c r="E33" s="7" t="s">
        <v>14</v>
      </c>
      <c r="F33" s="4" t="str">
        <f>IFERROR(__xludf.DUMMYFUNCTION("GOOGLETRANSLATE(E33)"),"Category")</f>
        <v>Category</v>
      </c>
      <c r="G33" s="8" t="s">
        <v>75</v>
      </c>
      <c r="H33" s="4" t="str">
        <f>IFERROR(__xludf.DUMMYFUNCTION("GOOGLETRANSLATE(G33)"),"(0 = non -cross -bank; 1 = cross -bank)")</f>
        <v>(0 = non -cross -bank; 1 = cross -bank)</v>
      </c>
    </row>
    <row r="34" ht="16.5" customHeight="1">
      <c r="A34" s="12"/>
      <c r="B34" s="13" t="s">
        <v>76</v>
      </c>
      <c r="C34" s="13" t="s">
        <v>77</v>
      </c>
      <c r="D34" s="3" t="str">
        <f>IFERROR(__xludf.DUMMYFUNCTION("GOOGLETRANSLATE(C34)"),"Whether it is a physical ATM transaction")</f>
        <v>Whether it is a physical ATM transaction</v>
      </c>
      <c r="E34" s="13" t="s">
        <v>14</v>
      </c>
      <c r="F34" s="4" t="str">
        <f>IFERROR(__xludf.DUMMYFUNCTION("GOOGLETRANSLATE(E34)"),"Category")</f>
        <v>Category</v>
      </c>
      <c r="G34" s="14" t="s">
        <v>78</v>
      </c>
      <c r="H34" s="4" t="str">
        <f>IFERROR(__xludf.DUMMYFUNCTION("GOOGLETRANSLATE(G34)"),"(0 = Non -physical ATM transaction; 1 = physical ATM transaction)")</f>
        <v>(0 = Non -physical ATM transaction; 1 = physical ATM transaction)</v>
      </c>
    </row>
    <row r="35" ht="16.5" customHeight="1">
      <c r="A35" s="6" t="s">
        <v>79</v>
      </c>
      <c r="B35" s="7" t="s">
        <v>6</v>
      </c>
      <c r="C35" s="7" t="s">
        <v>7</v>
      </c>
      <c r="D35" s="3" t="str">
        <f>IFERROR(__xludf.DUMMYFUNCTION("GOOGLETRANSLATE(C35)"),"Customer Number")</f>
        <v>Customer Number</v>
      </c>
      <c r="E35" s="7"/>
      <c r="F35" s="4"/>
      <c r="G35" s="8"/>
      <c r="H35" s="4"/>
    </row>
    <row r="36" ht="16.5" customHeight="1">
      <c r="A36" s="6"/>
      <c r="B36" s="7" t="s">
        <v>80</v>
      </c>
      <c r="C36" s="7" t="s">
        <v>81</v>
      </c>
      <c r="D36" s="3" t="str">
        <f>IFERROR(__xludf.DUMMYFUNCTION("GOOGLETRANSLATE(C36)"),"Foreign Exchange Trading Day (Account Day)")</f>
        <v>Foreign Exchange Trading Day (Account Day)</v>
      </c>
      <c r="E36" s="7" t="s">
        <v>14</v>
      </c>
      <c r="F36" s="4" t="str">
        <f>IFERROR(__xludf.DUMMYFUNCTION("GOOGLETRANSLATE(E36)"),"Category")</f>
        <v>Category</v>
      </c>
      <c r="G36" s="8" t="s">
        <v>15</v>
      </c>
      <c r="H36" s="4" t="str">
        <f>IFERROR(__xludf.DUMMYFUNCTION("GOOGLETRANSLATE(G36)"),"After the mysterious conversion, the digital sequence has the meaning of the front and back order")</f>
        <v>After the mysterious conversion, the digital sequence has the meaning of the front and back order</v>
      </c>
    </row>
    <row r="37" ht="16.5" customHeight="1">
      <c r="A37" s="6"/>
      <c r="B37" s="7" t="s">
        <v>82</v>
      </c>
      <c r="C37" s="7" t="s">
        <v>83</v>
      </c>
      <c r="D37" s="3" t="str">
        <f>IFERROR(__xludf.DUMMYFUNCTION("GOOGLETRANSLATE(C37)"),"Transaction number")</f>
        <v>Transaction number</v>
      </c>
      <c r="E37" s="7" t="s">
        <v>14</v>
      </c>
      <c r="F37" s="4" t="str">
        <f>IFERROR(__xludf.DUMMYFUNCTION("GOOGLETRANSLATE(E37)"),"Category")</f>
        <v>Category</v>
      </c>
      <c r="G37" s="8" t="s">
        <v>84</v>
      </c>
      <c r="H37" s="4" t="str">
        <f>IFERROR(__xludf.DUMMYFUNCTION("GOOGLETRANSLATE(G37)"),"After the mysterious conversion, it represents different remittance methods")</f>
        <v>After the mysterious conversion, it represents different remittance methods</v>
      </c>
    </row>
    <row r="38" ht="16.5" customHeight="1">
      <c r="A38" s="6"/>
      <c r="B38" s="7" t="s">
        <v>85</v>
      </c>
      <c r="C38" s="7" t="s">
        <v>86</v>
      </c>
      <c r="D38" s="3" t="str">
        <f>IFERROR(__xludf.DUMMYFUNCTION("GOOGLETRANSLATE(C38)"),"Transaction amount (equivalent to US dollars)")</f>
        <v>Transaction amount (equivalent to US dollars)</v>
      </c>
      <c r="E38" s="7" t="s">
        <v>10</v>
      </c>
      <c r="F38" s="4" t="str">
        <f>IFERROR(__xludf.DUMMYFUNCTION("GOOGLETRANSLATE(E38)"),"Numerical")</f>
        <v>Numerical</v>
      </c>
      <c r="G38" s="8" t="s">
        <v>11</v>
      </c>
      <c r="H38" s="4" t="str">
        <f>IFERROR(__xludf.DUMMYFUNCTION("GOOGLETRANSLATE(G38)"),"Mysterious conversion")</f>
        <v>Mysterious conversion</v>
      </c>
    </row>
    <row r="39" ht="16.5" customHeight="1">
      <c r="A39" s="9" t="s">
        <v>87</v>
      </c>
      <c r="B39" s="10" t="s">
        <v>42</v>
      </c>
      <c r="C39" s="10" t="s">
        <v>43</v>
      </c>
      <c r="D39" s="3" t="str">
        <f>IFERROR(__xludf.DUMMYFUNCTION("GOOGLETRANSLATE(C39)"),"alert main key")</f>
        <v>alert main key</v>
      </c>
      <c r="E39" s="10"/>
      <c r="F39" s="4"/>
      <c r="G39" s="11"/>
      <c r="H39" s="4"/>
    </row>
    <row r="40" ht="16.5" customHeight="1">
      <c r="A40" s="12"/>
      <c r="B40" s="13" t="s">
        <v>31</v>
      </c>
      <c r="C40" s="13" t="s">
        <v>88</v>
      </c>
      <c r="D40" s="3" t="str">
        <f>IFERROR(__xludf.DUMMYFUNCTION("GOOGLETRANSLATE(C40)"),"Alert primary key date")</f>
        <v>Alert primary key date</v>
      </c>
      <c r="E40" s="13" t="s">
        <v>14</v>
      </c>
      <c r="F40" s="4" t="str">
        <f>IFERROR(__xludf.DUMMYFUNCTION("GOOGLETRANSLATE(E40)"),"Category")</f>
        <v>Category</v>
      </c>
      <c r="G40" s="14" t="s">
        <v>15</v>
      </c>
      <c r="H40" s="4" t="str">
        <f>IFERROR(__xludf.DUMMYFUNCTION("GOOGLETRANSLATE(G40)"),"After the mysterious conversion, the digital sequence has the meaning of the front and back order")</f>
        <v>After the mysterious conversion, the digital sequence has the meaning of the front and back order</v>
      </c>
    </row>
    <row r="41" ht="16.5" customHeight="1">
      <c r="A41" s="6" t="s">
        <v>89</v>
      </c>
      <c r="B41" s="7" t="s">
        <v>42</v>
      </c>
      <c r="C41" s="7" t="s">
        <v>43</v>
      </c>
      <c r="D41" s="3" t="str">
        <f>IFERROR(__xludf.DUMMYFUNCTION("GOOGLETRANSLATE(C41)"),"alert main key")</f>
        <v>alert main key</v>
      </c>
      <c r="E41" s="7"/>
      <c r="F41" s="4"/>
      <c r="G41" s="8"/>
      <c r="H41" s="4"/>
    </row>
    <row r="42" ht="16.5" customHeight="1">
      <c r="A42" s="15"/>
      <c r="B42" s="16" t="s">
        <v>90</v>
      </c>
      <c r="C42" s="16" t="s">
        <v>91</v>
      </c>
      <c r="D42" s="3" t="str">
        <f>IFERROR(__xludf.DUMMYFUNCTION("GOOGLETRANSLATE(C42)"),"Alert main key report SAR")</f>
        <v>Alert main key report SAR</v>
      </c>
      <c r="E42" s="16" t="s">
        <v>14</v>
      </c>
      <c r="F42" s="4" t="str">
        <f>IFERROR(__xludf.DUMMYFUNCTION("GOOGLETRANSLATE(E42)"),"Category")</f>
        <v>Category</v>
      </c>
      <c r="G42" s="17" t="s">
        <v>92</v>
      </c>
      <c r="H42" s="4" t="str">
        <f>IFERROR(__xludf.DUMMYFUNCTION("GOOGLETRANSLATE(G42)"),"(0 = Unpaid SAR; 1 = SAR)")</f>
        <v>(0 = Unpaid SAR; 1 = SAR)</v>
      </c>
    </row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2022-09-22T01:32:27Z</dcterms:created>
  <dc:creator>林昕靜22047</dc:creator>
</cp:coreProperties>
</file>