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860" activeTab="2"/>
  </bookViews>
  <sheets>
    <sheet name="第二期活動預算" sheetId="8" r:id="rId1"/>
    <sheet name="第三期常備預算" sheetId="2" r:id="rId2"/>
    <sheet name="三月前活動預算" sheetId="9" r:id="rId3"/>
    <sheet name="第三期單位預算" sheetId="6" r:id="rId4"/>
    <sheet name="第三期總活動預算" sheetId="4" r:id="rId5"/>
  </sheets>
  <calcPr calcId="145621"/>
</workbook>
</file>

<file path=xl/calcChain.xml><?xml version="1.0" encoding="utf-8"?>
<calcChain xmlns="http://schemas.openxmlformats.org/spreadsheetml/2006/main">
  <c r="F9" i="8" l="1"/>
  <c r="E7" i="8"/>
  <c r="E10" i="8"/>
  <c r="F12" i="8" s="1"/>
  <c r="F11" i="8"/>
  <c r="E6" i="9"/>
  <c r="E5" i="9" s="1"/>
  <c r="F59" i="9"/>
  <c r="F62" i="9"/>
  <c r="F61" i="9"/>
  <c r="F53" i="9"/>
  <c r="F54" i="9"/>
  <c r="F55" i="9"/>
  <c r="F56" i="9"/>
  <c r="F57" i="9"/>
  <c r="F58" i="9"/>
  <c r="F52" i="9"/>
  <c r="F51" i="9" s="1"/>
  <c r="F50" i="9"/>
  <c r="F49" i="9"/>
  <c r="E60" i="9"/>
  <c r="E59" i="9"/>
  <c r="E51" i="9"/>
  <c r="E48" i="9"/>
  <c r="F47" i="9"/>
  <c r="F46" i="9"/>
  <c r="F45" i="9"/>
  <c r="E44" i="9"/>
  <c r="F43" i="9"/>
  <c r="F42" i="9"/>
  <c r="F41" i="9"/>
  <c r="F40" i="9" s="1"/>
  <c r="E40" i="9"/>
  <c r="F38" i="9"/>
  <c r="F37" i="9"/>
  <c r="E36" i="9"/>
  <c r="F39" i="9" s="1"/>
  <c r="F36" i="9" s="1"/>
  <c r="F35" i="9"/>
  <c r="F34" i="9"/>
  <c r="F33" i="9"/>
  <c r="F32" i="9" s="1"/>
  <c r="E32" i="9"/>
  <c r="E28" i="9"/>
  <c r="F31" i="9" s="1"/>
  <c r="E20" i="9"/>
  <c r="F24" i="9" s="1"/>
  <c r="F18" i="9"/>
  <c r="E17" i="9"/>
  <c r="F19" i="9" s="1"/>
  <c r="F16" i="9"/>
  <c r="E14" i="9"/>
  <c r="F15" i="9" s="1"/>
  <c r="F14" i="9" s="1"/>
  <c r="F12" i="9"/>
  <c r="F8" i="9"/>
  <c r="E7" i="9"/>
  <c r="F11" i="9" s="1"/>
  <c r="E6" i="8" l="1"/>
  <c r="F14" i="8"/>
  <c r="F10" i="8" s="1"/>
  <c r="F13" i="8"/>
  <c r="F8" i="8"/>
  <c r="F7" i="8" s="1"/>
  <c r="F60" i="9"/>
  <c r="F48" i="9"/>
  <c r="F44" i="9"/>
  <c r="F22" i="9"/>
  <c r="F9" i="9"/>
  <c r="F26" i="9"/>
  <c r="F13" i="9"/>
  <c r="F21" i="9"/>
  <c r="F29" i="9"/>
  <c r="F17" i="9"/>
  <c r="F25" i="9"/>
  <c r="F10" i="9"/>
  <c r="F7" i="9" s="1"/>
  <c r="F23" i="9"/>
  <c r="F27" i="9"/>
  <c r="F30" i="9"/>
  <c r="E5" i="8" l="1"/>
  <c r="F6" i="8" s="1"/>
  <c r="F5" i="8" s="1"/>
  <c r="F20" i="9"/>
  <c r="F28" i="9"/>
  <c r="E66" i="4" l="1"/>
  <c r="E69" i="4"/>
  <c r="E83" i="4"/>
  <c r="E77" i="4"/>
  <c r="E104" i="4"/>
  <c r="E99" i="4"/>
  <c r="E94" i="4"/>
  <c r="E89" i="4"/>
  <c r="E60" i="4"/>
  <c r="E56" i="4"/>
  <c r="E52" i="4"/>
  <c r="E48" i="4"/>
  <c r="E32" i="4"/>
  <c r="E28" i="4"/>
  <c r="E20" i="4"/>
  <c r="E17" i="4"/>
  <c r="E14" i="4"/>
  <c r="F16" i="4" s="1"/>
  <c r="F72" i="4" l="1"/>
  <c r="F76" i="4"/>
  <c r="F73" i="4"/>
  <c r="F70" i="4"/>
  <c r="F74" i="4"/>
  <c r="F71" i="4"/>
  <c r="F75" i="4"/>
  <c r="F51" i="4"/>
  <c r="F49" i="4"/>
  <c r="F50" i="4"/>
  <c r="F34" i="4"/>
  <c r="F33" i="4"/>
  <c r="F53" i="4"/>
  <c r="F55" i="4"/>
  <c r="F54" i="4"/>
  <c r="F95" i="4"/>
  <c r="F96" i="4"/>
  <c r="F97" i="4"/>
  <c r="F98" i="4"/>
  <c r="F85" i="4"/>
  <c r="F84" i="4"/>
  <c r="F86" i="4"/>
  <c r="F87" i="4"/>
  <c r="F88" i="4"/>
  <c r="F93" i="4"/>
  <c r="F90" i="4"/>
  <c r="F91" i="4"/>
  <c r="F92" i="4"/>
  <c r="F58" i="4"/>
  <c r="F59" i="4"/>
  <c r="F57" i="4"/>
  <c r="F100" i="4"/>
  <c r="F101" i="4"/>
  <c r="F102" i="4"/>
  <c r="F103" i="4"/>
  <c r="F30" i="4"/>
  <c r="F31" i="4"/>
  <c r="F29" i="4"/>
  <c r="F80" i="4"/>
  <c r="F81" i="4"/>
  <c r="F82" i="4"/>
  <c r="F79" i="4"/>
  <c r="F78" i="4"/>
  <c r="F19" i="4"/>
  <c r="F18" i="4"/>
  <c r="F24" i="4"/>
  <c r="F21" i="4"/>
  <c r="F25" i="4"/>
  <c r="F22" i="4"/>
  <c r="F26" i="4"/>
  <c r="F23" i="4"/>
  <c r="F27" i="4"/>
  <c r="F62" i="4"/>
  <c r="F61" i="4"/>
  <c r="F63" i="4"/>
  <c r="F64" i="4"/>
  <c r="F65" i="4"/>
  <c r="F106" i="4"/>
  <c r="F105" i="4"/>
  <c r="F68" i="4"/>
  <c r="F67" i="4"/>
  <c r="F15" i="4"/>
  <c r="F14" i="4" s="1"/>
  <c r="F32" i="4" l="1"/>
  <c r="F69" i="4"/>
  <c r="F77" i="4"/>
  <c r="F56" i="4"/>
  <c r="F28" i="4"/>
  <c r="F17" i="4"/>
  <c r="F89" i="4"/>
  <c r="F104" i="4"/>
  <c r="F83" i="4"/>
  <c r="F52" i="4"/>
  <c r="F48" i="4"/>
  <c r="F60" i="4"/>
  <c r="F94" i="4"/>
  <c r="F66" i="4"/>
  <c r="F99" i="4"/>
  <c r="F20" i="4"/>
  <c r="E7" i="4"/>
  <c r="E108" i="4"/>
  <c r="E107" i="4" l="1"/>
  <c r="F109" i="4"/>
  <c r="F110" i="4"/>
  <c r="F11" i="4"/>
  <c r="F12" i="4"/>
  <c r="F9" i="4"/>
  <c r="F13" i="4"/>
  <c r="F10" i="4"/>
  <c r="F8" i="4"/>
  <c r="F108" i="4" l="1"/>
  <c r="F7" i="4"/>
  <c r="E35" i="4" l="1"/>
  <c r="E6" i="4" s="1"/>
  <c r="E43" i="4"/>
  <c r="F45" i="4" s="1"/>
  <c r="F37" i="4" l="1"/>
  <c r="F36" i="4"/>
  <c r="F38" i="4"/>
  <c r="F44" i="4"/>
  <c r="F47" i="4"/>
  <c r="F46" i="4"/>
  <c r="F35" i="4" l="1"/>
  <c r="F43" i="4"/>
  <c r="E9" i="6" l="1"/>
  <c r="F10" i="6" s="1"/>
  <c r="F11" i="6" l="1"/>
  <c r="F9" i="6" s="1"/>
  <c r="E6" i="6" l="1"/>
  <c r="E5" i="6" s="1"/>
  <c r="E70" i="2"/>
  <c r="E69" i="2" s="1"/>
  <c r="F73" i="2" l="1"/>
  <c r="F75" i="2"/>
  <c r="F74" i="2"/>
  <c r="F71" i="2"/>
  <c r="F72" i="2"/>
  <c r="E63" i="2"/>
  <c r="F65" i="2" l="1"/>
  <c r="F68" i="2"/>
  <c r="F64" i="2"/>
  <c r="F66" i="2"/>
  <c r="F67" i="2"/>
  <c r="F63" i="2" l="1"/>
  <c r="E57" i="2" l="1"/>
  <c r="F59" i="2" s="1"/>
  <c r="E52" i="2"/>
  <c r="F54" i="2" s="1"/>
  <c r="E47" i="2"/>
  <c r="F50" i="2" s="1"/>
  <c r="E42" i="2"/>
  <c r="F45" i="2" s="1"/>
  <c r="E26" i="2"/>
  <c r="E21" i="2"/>
  <c r="F23" i="2" s="1"/>
  <c r="E36" i="2"/>
  <c r="F38" i="2" s="1"/>
  <c r="E31" i="2"/>
  <c r="E17" i="2"/>
  <c r="E13" i="2"/>
  <c r="F15" i="2" s="1"/>
  <c r="E8" i="2"/>
  <c r="F10" i="2" s="1"/>
  <c r="F34" i="2" l="1"/>
  <c r="E7" i="2"/>
  <c r="E6" i="2" s="1"/>
  <c r="E5" i="4"/>
  <c r="F29" i="2"/>
  <c r="F20" i="2"/>
  <c r="F46" i="2"/>
  <c r="F44" i="2"/>
  <c r="F18" i="2"/>
  <c r="F8" i="6"/>
  <c r="F7" i="6"/>
  <c r="F35" i="2"/>
  <c r="F33" i="2"/>
  <c r="F28" i="2"/>
  <c r="F49" i="2"/>
  <c r="F27" i="2"/>
  <c r="F32" i="2"/>
  <c r="F43" i="2"/>
  <c r="F48" i="2"/>
  <c r="F30" i="2"/>
  <c r="F51" i="2"/>
  <c r="F19" i="2"/>
  <c r="F62" i="2"/>
  <c r="F60" i="2"/>
  <c r="F61" i="2"/>
  <c r="F58" i="2"/>
  <c r="F56" i="2"/>
  <c r="F55" i="2"/>
  <c r="F53" i="2"/>
  <c r="F41" i="2"/>
  <c r="F40" i="2"/>
  <c r="F39" i="2"/>
  <c r="F37" i="2"/>
  <c r="F22" i="2"/>
  <c r="F25" i="2"/>
  <c r="F24" i="2"/>
  <c r="F14" i="2"/>
  <c r="F16" i="2"/>
  <c r="F12" i="2"/>
  <c r="F9" i="2"/>
  <c r="F11" i="2"/>
  <c r="F107" i="4" l="1"/>
  <c r="F6" i="4"/>
  <c r="F42" i="2"/>
  <c r="F17" i="2"/>
  <c r="F52" i="2"/>
  <c r="F6" i="6"/>
  <c r="F31" i="2"/>
  <c r="F26" i="2"/>
  <c r="F47" i="2"/>
  <c r="F57" i="2"/>
  <c r="F36" i="2"/>
  <c r="F21" i="2"/>
  <c r="F13" i="2"/>
  <c r="F8" i="2"/>
</calcChain>
</file>

<file path=xl/sharedStrings.xml><?xml version="1.0" encoding="utf-8"?>
<sst xmlns="http://schemas.openxmlformats.org/spreadsheetml/2006/main" count="504" uniqueCount="202">
  <si>
    <t>學生工作會</t>
    <phoneticPr fontId="2" type="noConversion"/>
  </si>
  <si>
    <t>活動部</t>
    <phoneticPr fontId="2" type="noConversion"/>
  </si>
  <si>
    <t>文宣部</t>
    <phoneticPr fontId="2" type="noConversion"/>
  </si>
  <si>
    <t>編號</t>
  </si>
  <si>
    <t>科目名稱</t>
  </si>
  <si>
    <t>本期預算數</t>
  </si>
  <si>
    <t>說明</t>
  </si>
  <si>
    <t>審查結果</t>
  </si>
  <si>
    <t>期入</t>
  </si>
  <si>
    <t>%</t>
  </si>
  <si>
    <t>期出</t>
  </si>
  <si>
    <t>一讀</t>
  </si>
  <si>
    <t>二讀</t>
  </si>
  <si>
    <t>三讀</t>
  </si>
  <si>
    <t>行政及會議相關用品，實報實銷</t>
    <phoneticPr fontId="2" type="noConversion"/>
  </si>
  <si>
    <t>通訊費(含補助)</t>
    <phoneticPr fontId="2" type="noConversion"/>
  </si>
  <si>
    <t>交通費(含補助)</t>
  </si>
  <si>
    <t>第一預備金</t>
    <phoneticPr fontId="2" type="noConversion"/>
  </si>
  <si>
    <t>通訊費(含補助)</t>
  </si>
  <si>
    <t>秘書處</t>
    <phoneticPr fontId="2" type="noConversion"/>
  </si>
  <si>
    <t>會長</t>
    <phoneticPr fontId="2" type="noConversion"/>
  </si>
  <si>
    <t>部門行政費</t>
    <phoneticPr fontId="2" type="noConversion"/>
  </si>
  <si>
    <t>依第一預備金之說明編列</t>
    <phoneticPr fontId="2" type="noConversion"/>
  </si>
  <si>
    <t>權益義務部</t>
    <phoneticPr fontId="2" type="noConversion"/>
  </si>
  <si>
    <t>公關部</t>
    <phoneticPr fontId="2" type="noConversion"/>
  </si>
  <si>
    <t>公關接待費</t>
    <phoneticPr fontId="2" type="noConversion"/>
  </si>
  <si>
    <t>財務部</t>
    <phoneticPr fontId="2" type="noConversion"/>
  </si>
  <si>
    <r>
      <rPr>
        <sz val="10"/>
        <color rgb="FFFF0000"/>
        <rFont val="微軟正黑體"/>
        <family val="2"/>
        <charset val="136"/>
      </rPr>
      <t>學生會新聞採訪之公關用品</t>
    </r>
    <r>
      <rPr>
        <sz val="10"/>
        <color indexed="8"/>
        <rFont val="微軟正黑體"/>
        <family val="2"/>
        <charset val="136"/>
      </rPr>
      <t>，實報實銷</t>
    </r>
    <phoneticPr fontId="2" type="noConversion"/>
  </si>
  <si>
    <t>第一副會長</t>
    <phoneticPr fontId="2" type="noConversion"/>
  </si>
  <si>
    <t>第二副會長</t>
    <phoneticPr fontId="2" type="noConversion"/>
  </si>
  <si>
    <t>依法規編列之第一預備金</t>
    <phoneticPr fontId="2" type="noConversion"/>
  </si>
  <si>
    <t>部門行政費</t>
    <phoneticPr fontId="2" type="noConversion"/>
  </si>
  <si>
    <t>行政及會議相關用品，實報實銷</t>
    <phoneticPr fontId="2" type="noConversion"/>
  </si>
  <si>
    <t>通訊費(含補助)</t>
    <phoneticPr fontId="2" type="noConversion"/>
  </si>
  <si>
    <t>第一預備金</t>
    <phoneticPr fontId="2" type="noConversion"/>
  </si>
  <si>
    <t>學術部</t>
    <phoneticPr fontId="2" type="noConversion"/>
  </si>
  <si>
    <t>第一預備金</t>
    <phoneticPr fontId="2" type="noConversion"/>
  </si>
  <si>
    <t>依第一預備金之說明編列</t>
    <phoneticPr fontId="2" type="noConversion"/>
  </si>
  <si>
    <t>新聞部</t>
    <phoneticPr fontId="2" type="noConversion"/>
  </si>
  <si>
    <t>行政及會議相關用品，實報實銷</t>
    <phoneticPr fontId="2" type="noConversion"/>
  </si>
  <si>
    <t>接待外賓及購買學生會公關用品，實報實銷</t>
    <phoneticPr fontId="2" type="noConversion"/>
  </si>
  <si>
    <t>活動預備金</t>
    <phoneticPr fontId="2" type="noConversion"/>
  </si>
  <si>
    <t>依照法規所編列活動預備金</t>
    <phoneticPr fontId="2" type="noConversion"/>
  </si>
  <si>
    <t>本期總預算</t>
    <phoneticPr fontId="2" type="noConversion"/>
  </si>
  <si>
    <t>本期常備預算</t>
    <phoneticPr fontId="2" type="noConversion"/>
  </si>
  <si>
    <t>本期活動預算</t>
    <phoneticPr fontId="2" type="noConversion"/>
  </si>
  <si>
    <t>活動預算</t>
    <phoneticPr fontId="2" type="noConversion"/>
  </si>
  <si>
    <t>學生議會</t>
    <phoneticPr fontId="2" type="noConversion"/>
  </si>
  <si>
    <t>資訊部</t>
    <phoneticPr fontId="2" type="noConversion"/>
  </si>
  <si>
    <t>教育訓練費</t>
    <phoneticPr fontId="2" type="noConversion"/>
  </si>
  <si>
    <t>學生議會</t>
    <phoneticPr fontId="2" type="noConversion"/>
  </si>
  <si>
    <t>部門行政費</t>
    <phoneticPr fontId="2" type="noConversion"/>
  </si>
  <si>
    <t>通訊費</t>
    <phoneticPr fontId="2" type="noConversion"/>
  </si>
  <si>
    <t>議長500(元)x1(人)x4(月)+副議長200(元)x1(人)x4(月)=2800。共四個月。</t>
    <phoneticPr fontId="2" type="noConversion"/>
  </si>
  <si>
    <t>法規或相關會議資料等，實報實銷。另印製會議規範發予出席議員參閱。</t>
    <phoneticPr fontId="2" type="noConversion"/>
  </si>
  <si>
    <t>常務委員會</t>
    <phoneticPr fontId="2" type="noConversion"/>
  </si>
  <si>
    <t>行政及會議相關用品，實報實銷</t>
    <phoneticPr fontId="2" type="noConversion"/>
  </si>
  <si>
    <t>文具、資料夾、資料袋等行政用品，實報實銷</t>
    <phoneticPr fontId="2" type="noConversion"/>
  </si>
  <si>
    <t>印刷費</t>
    <phoneticPr fontId="2" type="noConversion"/>
  </si>
  <si>
    <t>便當費</t>
    <phoneticPr fontId="2" type="noConversion"/>
  </si>
  <si>
    <t>國立臺灣師範大學第十九屆學生自治會第二預算執行期常備預算書</t>
    <phoneticPr fontId="2" type="noConversion"/>
  </si>
  <si>
    <t>與學校、他校外賓接洽時的費用</t>
    <phoneticPr fontId="2" type="noConversion"/>
  </si>
  <si>
    <t>與學校、他校接洽時的費用</t>
    <phoneticPr fontId="2" type="noConversion"/>
  </si>
  <si>
    <t>與學校、他校接洽時的費用</t>
    <phoneticPr fontId="2" type="noConversion"/>
  </si>
  <si>
    <t xml:space="preserve">與學校、他校接洽時的費用 </t>
    <phoneticPr fontId="2" type="noConversion"/>
  </si>
  <si>
    <t>國立臺灣師範大學第十九屆學生自治會第二預算執行期總預算書</t>
    <phoneticPr fontId="2" type="noConversion"/>
  </si>
  <si>
    <t>國立臺灣師範大學第十九屆學生自治會第二預算執行期活動預算書</t>
    <phoneticPr fontId="2" type="noConversion"/>
  </si>
  <si>
    <t>活動預備金</t>
    <phoneticPr fontId="2" type="noConversion"/>
  </si>
  <si>
    <t>活動預備金</t>
    <phoneticPr fontId="2" type="noConversion"/>
  </si>
  <si>
    <t>常備預算</t>
    <phoneticPr fontId="2" type="noConversion"/>
  </si>
  <si>
    <t>常備預算</t>
    <phoneticPr fontId="2" type="noConversion"/>
  </si>
  <si>
    <t>活動預算</t>
    <phoneticPr fontId="2" type="noConversion"/>
  </si>
  <si>
    <t>學生會第一會期二次常會提案，預算案第一頁</t>
    <phoneticPr fontId="2" type="noConversion"/>
  </si>
  <si>
    <t>學生會第一會期二次常會提案，預算案第二頁</t>
    <phoneticPr fontId="2" type="noConversion"/>
  </si>
  <si>
    <t>學生會第一會期二次常會提案，預算案第三頁</t>
    <phoneticPr fontId="2" type="noConversion"/>
  </si>
  <si>
    <t>活動預備金</t>
    <phoneticPr fontId="2" type="noConversion"/>
  </si>
  <si>
    <t>依照法規所編列活動預備金</t>
  </si>
  <si>
    <t>師大意見牆</t>
    <phoneticPr fontId="2" type="noConversion"/>
  </si>
  <si>
    <t>材料費</t>
    <phoneticPr fontId="2" type="noConversion"/>
  </si>
  <si>
    <t>影印費</t>
    <phoneticPr fontId="2" type="noConversion"/>
  </si>
  <si>
    <t>資訊站</t>
    <phoneticPr fontId="2" type="noConversion"/>
  </si>
  <si>
    <t>資訊費</t>
    <phoneticPr fontId="2" type="noConversion"/>
  </si>
  <si>
    <t>社區採訪專題</t>
    <phoneticPr fontId="2" type="noConversion"/>
  </si>
  <si>
    <t>採訪車馬費</t>
    <phoneticPr fontId="2" type="noConversion"/>
  </si>
  <si>
    <t>稿費</t>
    <phoneticPr fontId="2" type="noConversion"/>
  </si>
  <si>
    <t>會刊</t>
    <phoneticPr fontId="2" type="noConversion"/>
  </si>
  <si>
    <t>會刊製作費</t>
    <phoneticPr fontId="2" type="noConversion"/>
  </si>
  <si>
    <t>文宣設計費</t>
    <phoneticPr fontId="2" type="noConversion"/>
  </si>
  <si>
    <t>第三預算執行期：104/01/16~交接</t>
    <phoneticPr fontId="2" type="noConversion"/>
  </si>
  <si>
    <t>80(元)x68(人)x4(次)，實報實銷</t>
    <phoneticPr fontId="2" type="noConversion"/>
  </si>
  <si>
    <t>依第一預備金說明編列</t>
    <phoneticPr fontId="2" type="noConversion"/>
  </si>
  <si>
    <t>新聞採訪公關費</t>
    <phoneticPr fontId="2" type="noConversion"/>
  </si>
  <si>
    <t>購買網站架設相關書籍</t>
    <phoneticPr fontId="2" type="noConversion"/>
  </si>
  <si>
    <t>學生自治相關營隊補助</t>
  </si>
  <si>
    <t>學生自治相關營隊補助</t>
    <phoneticPr fontId="2" type="noConversion"/>
  </si>
  <si>
    <t>鼓勵學生議員參加學生自治相關營隊與他校交流，並學習學生自治、學權相關知能，每人補助半價</t>
    <phoneticPr fontId="2" type="noConversion"/>
  </si>
  <si>
    <t>與家教網合作之情報費，500元*3月=1500元</t>
    <phoneticPr fontId="2" type="noConversion"/>
  </si>
  <si>
    <t>學生粗估15000字*0.5元+
教授邀稿粗估2人*3000字*1元=13500元</t>
    <phoneticPr fontId="2" type="noConversion"/>
  </si>
  <si>
    <t>大師給問嗎_教務篇</t>
    <phoneticPr fontId="2" type="noConversion"/>
  </si>
  <si>
    <t>四六周</t>
    <phoneticPr fontId="2" type="noConversion"/>
  </si>
  <si>
    <t>T-shirt</t>
    <phoneticPr fontId="2" type="noConversion"/>
  </si>
  <si>
    <t>帽T</t>
    <phoneticPr fontId="2" type="noConversion"/>
  </si>
  <si>
    <t>午間音樂會</t>
    <phoneticPr fontId="2" type="noConversion"/>
  </si>
  <si>
    <t>二手創意市集</t>
    <phoneticPr fontId="2" type="noConversion"/>
  </si>
  <si>
    <t>手機拍微電影工作坊</t>
    <phoneticPr fontId="2" type="noConversion"/>
  </si>
  <si>
    <t>名人論壇</t>
    <phoneticPr fontId="2" type="noConversion"/>
  </si>
  <si>
    <t>學生會暨綜委舞會</t>
    <phoneticPr fontId="2" type="noConversion"/>
  </si>
  <si>
    <t>藝磚節</t>
    <phoneticPr fontId="2" type="noConversion"/>
  </si>
  <si>
    <t>學生會國外組織交流</t>
    <phoneticPr fontId="2" type="noConversion"/>
  </si>
  <si>
    <t>活動預備金</t>
  </si>
  <si>
    <t>器材費</t>
  </si>
  <si>
    <t>影印費</t>
    <phoneticPr fontId="2" type="noConversion"/>
  </si>
  <si>
    <t>文宣設計費</t>
    <phoneticPr fontId="2" type="noConversion"/>
  </si>
  <si>
    <t>場地費</t>
    <phoneticPr fontId="2" type="noConversion"/>
  </si>
  <si>
    <t>影印費</t>
    <phoneticPr fontId="2" type="noConversion"/>
  </si>
  <si>
    <t>宣傳影印費</t>
    <phoneticPr fontId="2" type="noConversion"/>
  </si>
  <si>
    <t>男一舍簡易廚房推動</t>
    <phoneticPr fontId="2" type="noConversion"/>
  </si>
  <si>
    <t>餐廳評鑑調查</t>
    <phoneticPr fontId="2" type="noConversion"/>
  </si>
  <si>
    <t>器材費</t>
    <phoneticPr fontId="2" type="noConversion"/>
  </si>
  <si>
    <t>茶點費</t>
    <phoneticPr fontId="2" type="noConversion"/>
  </si>
  <si>
    <t>影印費</t>
    <phoneticPr fontId="2" type="noConversion"/>
  </si>
  <si>
    <t>設計費</t>
    <phoneticPr fontId="2" type="noConversion"/>
  </si>
  <si>
    <t>獎品費</t>
    <phoneticPr fontId="2" type="noConversion"/>
  </si>
  <si>
    <t>宣傳費</t>
    <phoneticPr fontId="2" type="noConversion"/>
  </si>
  <si>
    <t>成本費</t>
    <phoneticPr fontId="2" type="noConversion"/>
  </si>
  <si>
    <t>設計費</t>
    <phoneticPr fontId="2" type="noConversion"/>
  </si>
  <si>
    <t>合作費</t>
    <phoneticPr fontId="2" type="noConversion"/>
  </si>
  <si>
    <t>宣傳費</t>
    <phoneticPr fontId="2" type="noConversion"/>
  </si>
  <si>
    <t>講師費</t>
    <phoneticPr fontId="2" type="noConversion"/>
  </si>
  <si>
    <t>宣傳費</t>
    <phoneticPr fontId="2" type="noConversion"/>
  </si>
  <si>
    <t>贊助</t>
    <phoneticPr fontId="2" type="noConversion"/>
  </si>
  <si>
    <t>場地費</t>
    <phoneticPr fontId="2" type="noConversion"/>
  </si>
  <si>
    <t>學生會國內組織交流I</t>
    <phoneticPr fontId="2" type="noConversion"/>
  </si>
  <si>
    <t>學生會國內組織交流II</t>
    <phoneticPr fontId="2" type="noConversion"/>
  </si>
  <si>
    <t>學生會國內組織交流III</t>
    <phoneticPr fontId="2" type="noConversion"/>
  </si>
  <si>
    <t>交流費</t>
    <phoneticPr fontId="2" type="noConversion"/>
  </si>
  <si>
    <t>活動預備金</t>
    <phoneticPr fontId="2" type="noConversion"/>
  </si>
  <si>
    <t>名人講座I</t>
    <phoneticPr fontId="2" type="noConversion"/>
  </si>
  <si>
    <t>名人講座II</t>
    <phoneticPr fontId="2" type="noConversion"/>
  </si>
  <si>
    <t>雜支費</t>
    <phoneticPr fontId="2" type="noConversion"/>
  </si>
  <si>
    <t>學一舍收訊問題推動</t>
    <phoneticPr fontId="2" type="noConversion"/>
  </si>
  <si>
    <t>吉他社公定價位</t>
    <phoneticPr fontId="2" type="noConversion"/>
  </si>
  <si>
    <t>當天來賓、工人使用茶水，實報實銷</t>
    <phoneticPr fontId="2" type="noConversion"/>
  </si>
  <si>
    <t>茶點費</t>
    <phoneticPr fontId="2" type="noConversion"/>
  </si>
  <si>
    <t>影印宣傳費用，粗估200元</t>
    <phoneticPr fontId="2" type="noConversion"/>
  </si>
  <si>
    <t>每月200元共計4個月(104年3、4、5、6月)</t>
    <phoneticPr fontId="2" type="noConversion"/>
  </si>
  <si>
    <t>每月200元共計4個月(104年3、4、5、6月)</t>
    <phoneticPr fontId="2" type="noConversion"/>
  </si>
  <si>
    <t>每月500元共計4個月(104年3、4、5、6月)</t>
    <phoneticPr fontId="2" type="noConversion"/>
  </si>
  <si>
    <t>每月300元共計4個月(104年3、4、5、6月)</t>
    <phoneticPr fontId="2" type="noConversion"/>
  </si>
  <si>
    <t>每月300元共計4個月(104年3、4、5、6月)</t>
    <phoneticPr fontId="2" type="noConversion"/>
  </si>
  <si>
    <t>每月500元共計4個月(104年3、4、5、6月)</t>
    <phoneticPr fontId="2" type="noConversion"/>
  </si>
  <si>
    <t>活動股</t>
    <phoneticPr fontId="2" type="noConversion"/>
  </si>
  <si>
    <t>總召股</t>
    <phoneticPr fontId="2" type="noConversion"/>
  </si>
  <si>
    <t>展覽股</t>
    <phoneticPr fontId="2" type="noConversion"/>
  </si>
  <si>
    <t>文宣股</t>
    <phoneticPr fontId="2" type="noConversion"/>
  </si>
  <si>
    <t>公關股</t>
    <phoneticPr fontId="2" type="noConversion"/>
  </si>
  <si>
    <t>演出股</t>
    <phoneticPr fontId="2" type="noConversion"/>
  </si>
  <si>
    <t>擬向校方拉贊</t>
    <phoneticPr fontId="2" type="noConversion"/>
  </si>
  <si>
    <t>所需預算已於第二預算期支付完畢</t>
    <phoneticPr fontId="2" type="noConversion"/>
  </si>
  <si>
    <t>設計相關表單與海報費用</t>
    <phoneticPr fontId="2" type="noConversion"/>
  </si>
  <si>
    <t>場地費，粗估1800，實報實銷</t>
    <phoneticPr fontId="2" type="noConversion"/>
  </si>
  <si>
    <t>場地費粗估1800，實報實銷</t>
    <phoneticPr fontId="2" type="noConversion"/>
  </si>
  <si>
    <t>影印費用粗估200元</t>
    <phoneticPr fontId="2" type="noConversion"/>
  </si>
  <si>
    <t>茶點費，實報實銷</t>
    <phoneticPr fontId="2" type="noConversion"/>
  </si>
  <si>
    <t>獎項:禮券100元*35張+行動電源1000元*2個
+電影票270元*3張+拍立得2000元*1台</t>
    <phoneticPr fontId="2" type="noConversion"/>
  </si>
  <si>
    <t>邀請講師費用</t>
    <phoneticPr fontId="2" type="noConversion"/>
  </si>
  <si>
    <t>海報宣傳費用，粗估1500元</t>
    <phoneticPr fontId="2" type="noConversion"/>
  </si>
  <si>
    <t>影印活動所需相關行政，粗估1000元</t>
    <phoneticPr fontId="2" type="noConversion"/>
  </si>
  <si>
    <t>一件粗估200元*115件=23000元</t>
    <phoneticPr fontId="2" type="noConversion"/>
  </si>
  <si>
    <t>設計圖樣之費用</t>
    <phoneticPr fontId="2" type="noConversion"/>
  </si>
  <si>
    <t>一件粗估550元*500件=275000元</t>
    <phoneticPr fontId="2" type="noConversion"/>
  </si>
  <si>
    <t>給予文宣之設計費</t>
    <phoneticPr fontId="2" type="noConversion"/>
  </si>
  <si>
    <t>32(頁)*500本，粗估30000元</t>
    <phoneticPr fontId="2" type="noConversion"/>
  </si>
  <si>
    <t>紙張費1000元+白色噴漆100元=1100元</t>
    <phoneticPr fontId="2" type="noConversion"/>
  </si>
  <si>
    <t>影印宣傳費用，粗估500元</t>
    <phoneticPr fontId="2" type="noConversion"/>
  </si>
  <si>
    <t>贊助學生會暨綜委舞會費用</t>
    <phoneticPr fontId="2" type="noConversion"/>
  </si>
  <si>
    <t>邀請講師費用3000元</t>
    <phoneticPr fontId="2" type="noConversion"/>
  </si>
  <si>
    <t>購買獎品，活動結束致贈餐與者</t>
    <phoneticPr fontId="2" type="noConversion"/>
  </si>
  <si>
    <t>活動王贊助海報300張</t>
    <phoneticPr fontId="2" type="noConversion"/>
  </si>
  <si>
    <t>邀請講師費用3500元</t>
    <phoneticPr fontId="2" type="noConversion"/>
  </si>
  <si>
    <t>海報宣傳費用，粗估400元</t>
    <phoneticPr fontId="2" type="noConversion"/>
  </si>
  <si>
    <t>依團體回覆結果選擇合作對象，實報實銷</t>
    <phoneticPr fontId="2" type="noConversion"/>
  </si>
  <si>
    <t>參閱計畫書</t>
    <phoneticPr fontId="2" type="noConversion"/>
  </si>
  <si>
    <t>影印宣傳費用，粗估1000元</t>
    <phoneticPr fontId="2" type="noConversion"/>
  </si>
  <si>
    <t>影印宣傳費用，粗估500元</t>
    <phoneticPr fontId="2" type="noConversion"/>
  </si>
  <si>
    <t>宣傳品以及張貼在校園的報告書，粗估800元</t>
    <phoneticPr fontId="2" type="noConversion"/>
  </si>
  <si>
    <t>影印費用，500元*3月=1500元</t>
    <phoneticPr fontId="2" type="noConversion"/>
  </si>
  <si>
    <t>場地費粗估900，實報實銷</t>
    <phoneticPr fontId="2" type="noConversion"/>
  </si>
  <si>
    <t>場地費粗估1500，實報實銷</t>
    <phoneticPr fontId="2" type="noConversion"/>
  </si>
  <si>
    <t>場地費粗估1100，實報實銷</t>
    <phoneticPr fontId="2" type="noConversion"/>
  </si>
  <si>
    <t>場地費粗估1100，實報實銷</t>
    <phoneticPr fontId="2" type="noConversion"/>
  </si>
  <si>
    <t>講師費</t>
    <phoneticPr fontId="2" type="noConversion"/>
  </si>
  <si>
    <t>公關部培訓</t>
    <phoneticPr fontId="2" type="noConversion"/>
  </si>
  <si>
    <t>聘請講師費用800元</t>
    <phoneticPr fontId="2" type="noConversion"/>
  </si>
  <si>
    <t>活動預備金</t>
    <phoneticPr fontId="2" type="noConversion"/>
  </si>
  <si>
    <t>北京大學接待</t>
    <phoneticPr fontId="2" type="noConversion"/>
  </si>
  <si>
    <t>場地費</t>
    <phoneticPr fontId="2" type="noConversion"/>
  </si>
  <si>
    <t>影印費</t>
    <phoneticPr fontId="2" type="noConversion"/>
  </si>
  <si>
    <t>茶點費</t>
    <phoneticPr fontId="2" type="noConversion"/>
  </si>
  <si>
    <t>場地費1100，實報實銷</t>
    <phoneticPr fontId="2" type="noConversion"/>
  </si>
  <si>
    <t>影印交流資料20張*60份=1200元</t>
    <phoneticPr fontId="2" type="noConversion"/>
  </si>
  <si>
    <t>準備飲料50元*60人=3000元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</si>
</sst>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-* #,##0.00_-;\-* #,##0.00_-;_-* &quot;-&quot;??_-;_-@_-"/>
    <numFmt numFmtId="176" formatCode="0.0%"/>
    <numFmt numFmtId="177" formatCode="&quot;$&quot;#,##0_);\(&quot;$&quot;#,##0\)"/>
    <numFmt numFmtId="178" formatCode="#,##0_);\(#,##0\)"/>
    <numFmt numFmtId="179" formatCode="#,##0_);[Red]\(#,##0\)"/>
    <numFmt numFmtId="180" formatCode="0.0000_);\(0.0000\)"/>
    <numFmt numFmtId="181" formatCode="_-* #,##0_-;\-* #,##0_-;_-* &quot;-&quot;??_-;_-@_-"/>
    <numFmt numFmtId="182" formatCode="_-* #,##0.00_-;\-* #,##0.00_-;_-* \-??_-;_-@_-"/>
    <numFmt numFmtId="183" formatCode="#,##0_ "/>
    <numFmt numFmtId="184" formatCode="0_);[Red]\(0\)"/>
  </numFmts>
  <fonts count="2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10"/>
      <color theme="1"/>
      <name val="微軟正黑體"/>
      <family val="2"/>
      <charset val="136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b/>
      <sz val="10"/>
      <color indexed="8"/>
      <name val="微軟正黑體"/>
      <family val="2"/>
      <charset val="136"/>
    </font>
    <font>
      <b/>
      <sz val="10"/>
      <name val="微軟正黑體"/>
      <family val="2"/>
      <charset val="136"/>
    </font>
    <font>
      <sz val="10"/>
      <color indexed="8"/>
      <name val="微軟正黑體"/>
      <family val="2"/>
      <charset val="136"/>
    </font>
    <font>
      <sz val="10"/>
      <name val="微軟正黑體"/>
      <family val="2"/>
      <charset val="136"/>
    </font>
    <font>
      <sz val="10"/>
      <color rgb="FFFF0000"/>
      <name val="微軟正黑體"/>
      <family val="2"/>
      <charset val="136"/>
    </font>
    <font>
      <sz val="10"/>
      <color rgb="FF141823"/>
      <name val="微軟正黑體"/>
      <family val="2"/>
      <charset val="136"/>
    </font>
    <font>
      <sz val="12"/>
      <color theme="1"/>
      <name val="新細明體"/>
      <family val="2"/>
      <scheme val="minor"/>
    </font>
    <font>
      <sz val="10"/>
      <color indexed="8"/>
      <name val="標楷體"/>
      <family val="4"/>
      <charset val="136"/>
    </font>
    <font>
      <b/>
      <sz val="10"/>
      <color indexed="8"/>
      <name val="標楷體"/>
      <family val="4"/>
      <charset val="136"/>
    </font>
    <font>
      <sz val="10"/>
      <name val="標楷體"/>
      <family val="4"/>
      <charset val="136"/>
    </font>
    <font>
      <sz val="10"/>
      <color theme="1"/>
      <name val="標楷體"/>
      <family val="4"/>
      <charset val="136"/>
    </font>
    <font>
      <sz val="10"/>
      <color rgb="FF000000"/>
      <name val="微軟正黑體"/>
      <family val="2"/>
      <charset val="136"/>
    </font>
    <font>
      <sz val="10"/>
      <color rgb="FF000000"/>
      <name val="標楷體"/>
      <family val="4"/>
      <charset val="136"/>
    </font>
    <font>
      <sz val="12"/>
      <color indexed="8"/>
      <name val="新細明體"/>
      <family val="1"/>
      <charset val="136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6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13" fillId="0" borderId="0"/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182" fontId="20" fillId="0" borderId="0" applyFill="0" applyBorder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</cellStyleXfs>
  <cellXfs count="165">
    <xf numFmtId="0" fontId="0" fillId="0" borderId="0" xfId="0">
      <alignment vertical="center"/>
    </xf>
    <xf numFmtId="0" fontId="6" fillId="0" borderId="0" xfId="0" applyFont="1">
      <alignment vertic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2" applyNumberFormat="1" applyFont="1" applyFill="1" applyBorder="1" applyAlignment="1">
      <alignment horizontal="center" vertical="center"/>
    </xf>
    <xf numFmtId="177" fontId="7" fillId="4" borderId="1" xfId="0" applyNumberFormat="1" applyFont="1" applyFill="1" applyBorder="1" applyAlignment="1">
      <alignment horizontal="center" vertical="center"/>
    </xf>
    <xf numFmtId="178" fontId="7" fillId="4" borderId="1" xfId="0" applyNumberFormat="1" applyFont="1" applyFill="1" applyBorder="1" applyAlignment="1">
      <alignment horizontal="right" vertical="center"/>
    </xf>
    <xf numFmtId="176" fontId="7" fillId="4" borderId="1" xfId="2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6" fillId="0" borderId="0" xfId="0" applyFont="1" applyFill="1">
      <alignment vertical="center"/>
    </xf>
    <xf numFmtId="0" fontId="7" fillId="5" borderId="1" xfId="0" applyFont="1" applyFill="1" applyBorder="1" applyAlignment="1">
      <alignment horizontal="center" vertical="center"/>
    </xf>
    <xf numFmtId="179" fontId="9" fillId="5" borderId="1" xfId="0" applyNumberFormat="1" applyFont="1" applyFill="1" applyBorder="1" applyAlignment="1">
      <alignment horizontal="right" vertical="center"/>
    </xf>
    <xf numFmtId="10" fontId="9" fillId="5" borderId="1" xfId="2" applyNumberFormat="1" applyFont="1" applyFill="1" applyBorder="1" applyAlignment="1">
      <alignment horizontal="right" vertical="center"/>
    </xf>
    <xf numFmtId="0" fontId="9" fillId="5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77" fontId="9" fillId="3" borderId="1" xfId="0" applyNumberFormat="1" applyFont="1" applyFill="1" applyBorder="1" applyAlignment="1">
      <alignment horizontal="center" vertical="center" wrapText="1"/>
    </xf>
    <xf numFmtId="180" fontId="9" fillId="3" borderId="1" xfId="0" applyNumberFormat="1" applyFont="1" applyFill="1" applyBorder="1" applyAlignment="1">
      <alignment horizontal="center" vertical="center" wrapText="1"/>
    </xf>
    <xf numFmtId="181" fontId="9" fillId="3" borderId="1" xfId="1" applyNumberFormat="1" applyFont="1" applyFill="1" applyBorder="1" applyAlignment="1">
      <alignment horizontal="right" vertical="center"/>
    </xf>
    <xf numFmtId="10" fontId="9" fillId="0" borderId="1" xfId="2" applyNumberFormat="1" applyFont="1" applyBorder="1" applyAlignment="1">
      <alignment horizontal="right" vertical="center"/>
    </xf>
    <xf numFmtId="181" fontId="9" fillId="3" borderId="1" xfId="1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181" fontId="10" fillId="3" borderId="1" xfId="1" applyNumberFormat="1" applyFont="1" applyFill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76" fontId="7" fillId="2" borderId="1" xfId="2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77" fontId="7" fillId="6" borderId="1" xfId="0" applyNumberFormat="1" applyFont="1" applyFill="1" applyBorder="1" applyAlignment="1">
      <alignment horizontal="center" vertical="center"/>
    </xf>
    <xf numFmtId="178" fontId="7" fillId="6" borderId="1" xfId="0" applyNumberFormat="1" applyFont="1" applyFill="1" applyBorder="1" applyAlignment="1">
      <alignment horizontal="right" vertical="center"/>
    </xf>
    <xf numFmtId="176" fontId="7" fillId="6" borderId="1" xfId="2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6" fillId="6" borderId="1" xfId="0" applyFont="1" applyFill="1" applyBorder="1">
      <alignment vertical="center"/>
    </xf>
    <xf numFmtId="179" fontId="5" fillId="6" borderId="1" xfId="0" applyNumberFormat="1" applyFont="1" applyFill="1" applyBorder="1">
      <alignment vertical="center"/>
    </xf>
    <xf numFmtId="0" fontId="9" fillId="6" borderId="1" xfId="0" applyFont="1" applyFill="1" applyBorder="1" applyAlignment="1">
      <alignment horizontal="center" vertical="center"/>
    </xf>
    <xf numFmtId="179" fontId="7" fillId="6" borderId="1" xfId="0" applyNumberFormat="1" applyFont="1" applyFill="1" applyBorder="1" applyAlignment="1">
      <alignment horizontal="right" vertical="center"/>
    </xf>
    <xf numFmtId="0" fontId="7" fillId="8" borderId="1" xfId="0" applyFont="1" applyFill="1" applyBorder="1" applyAlignment="1">
      <alignment horizontal="center" vertical="center"/>
    </xf>
    <xf numFmtId="179" fontId="5" fillId="8" borderId="1" xfId="0" applyNumberFormat="1" applyFont="1" applyFill="1" applyBorder="1">
      <alignment vertical="center"/>
    </xf>
    <xf numFmtId="10" fontId="9" fillId="8" borderId="1" xfId="2" applyNumberFormat="1" applyFont="1" applyFill="1" applyBorder="1" applyAlignment="1">
      <alignment horizontal="right" vertical="center"/>
    </xf>
    <xf numFmtId="0" fontId="9" fillId="8" borderId="1" xfId="0" applyFont="1" applyFill="1" applyBorder="1" applyAlignment="1">
      <alignment horizontal="center" vertical="center"/>
    </xf>
    <xf numFmtId="179" fontId="7" fillId="2" borderId="1" xfId="0" applyNumberFormat="1" applyFont="1" applyFill="1" applyBorder="1" applyAlignment="1">
      <alignment horizontal="right" vertical="center"/>
    </xf>
    <xf numFmtId="0" fontId="9" fillId="2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10" fontId="9" fillId="2" borderId="1" xfId="0" applyNumberFormat="1" applyFont="1" applyFill="1" applyBorder="1" applyAlignment="1">
      <alignment vertical="center"/>
    </xf>
    <xf numFmtId="10" fontId="5" fillId="0" borderId="1" xfId="0" applyNumberFormat="1" applyFont="1" applyBorder="1">
      <alignment vertical="center"/>
    </xf>
    <xf numFmtId="0" fontId="5" fillId="7" borderId="2" xfId="3" applyFont="1" applyFill="1" applyBorder="1" applyAlignment="1">
      <alignment horizontal="center" vertical="center"/>
    </xf>
    <xf numFmtId="0" fontId="5" fillId="7" borderId="3" xfId="3" applyFont="1" applyFill="1" applyBorder="1" applyAlignment="1">
      <alignment horizontal="center" vertical="center"/>
    </xf>
    <xf numFmtId="0" fontId="5" fillId="7" borderId="4" xfId="3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77" fontId="16" fillId="3" borderId="1" xfId="0" applyNumberFormat="1" applyFont="1" applyFill="1" applyBorder="1" applyAlignment="1">
      <alignment horizontal="center" vertical="center" wrapText="1"/>
    </xf>
    <xf numFmtId="180" fontId="16" fillId="3" borderId="1" xfId="0" applyNumberFormat="1" applyFont="1" applyFill="1" applyBorder="1" applyAlignment="1">
      <alignment horizontal="center" vertical="center" wrapText="1"/>
    </xf>
    <xf numFmtId="0" fontId="14" fillId="8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77" fontId="14" fillId="3" borderId="1" xfId="0" applyNumberFormat="1" applyFont="1" applyFill="1" applyBorder="1" applyAlignment="1">
      <alignment horizontal="center" vertical="center" wrapText="1"/>
    </xf>
    <xf numFmtId="180" fontId="14" fillId="3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0" fontId="1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10" fontId="9" fillId="2" borderId="1" xfId="2" applyNumberFormat="1" applyFont="1" applyFill="1" applyBorder="1" applyAlignment="1">
      <alignment horizontal="right" vertical="center"/>
    </xf>
    <xf numFmtId="0" fontId="9" fillId="0" borderId="1" xfId="0" applyFont="1" applyBorder="1" applyAlignment="1">
      <alignment horizontal="center" vertical="center" wrapText="1"/>
    </xf>
    <xf numFmtId="181" fontId="9" fillId="2" borderId="1" xfId="1" applyNumberFormat="1" applyFont="1" applyFill="1" applyBorder="1" applyAlignment="1">
      <alignment horizontal="right" vertical="center"/>
    </xf>
    <xf numFmtId="10" fontId="9" fillId="0" borderId="1" xfId="0" applyNumberFormat="1" applyFont="1" applyFill="1" applyBorder="1" applyAlignment="1">
      <alignment vertical="center"/>
    </xf>
    <xf numFmtId="177" fontId="9" fillId="2" borderId="1" xfId="0" applyNumberFormat="1" applyFont="1" applyFill="1" applyBorder="1" applyAlignment="1">
      <alignment horizontal="center" vertical="center" wrapText="1"/>
    </xf>
    <xf numFmtId="180" fontId="9" fillId="2" borderId="1" xfId="0" applyNumberFormat="1" applyFont="1" applyFill="1" applyBorder="1" applyAlignment="1">
      <alignment horizontal="center" vertical="center" wrapText="1"/>
    </xf>
    <xf numFmtId="181" fontId="9" fillId="2" borderId="1" xfId="1" applyNumberFormat="1" applyFont="1" applyFill="1" applyBorder="1" applyAlignment="1">
      <alignment horizontal="center" vertical="center"/>
    </xf>
    <xf numFmtId="177" fontId="9" fillId="0" borderId="1" xfId="0" applyNumberFormat="1" applyFont="1" applyFill="1" applyBorder="1" applyAlignment="1">
      <alignment horizontal="center" vertical="center" wrapText="1"/>
    </xf>
    <xf numFmtId="180" fontId="9" fillId="0" borderId="1" xfId="0" applyNumberFormat="1" applyFont="1" applyFill="1" applyBorder="1" applyAlignment="1">
      <alignment horizontal="center" vertical="center" wrapText="1"/>
    </xf>
    <xf numFmtId="181" fontId="10" fillId="0" borderId="1" xfId="1" applyNumberFormat="1" applyFont="1" applyFill="1" applyBorder="1" applyAlignment="1">
      <alignment horizontal="right" vertical="center"/>
    </xf>
    <xf numFmtId="0" fontId="9" fillId="0" borderId="1" xfId="0" applyFont="1" applyFill="1" applyBorder="1" applyAlignment="1">
      <alignment horizontal="center" vertical="center"/>
    </xf>
    <xf numFmtId="181" fontId="9" fillId="0" borderId="1" xfId="1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vertical="center"/>
    </xf>
    <xf numFmtId="0" fontId="9" fillId="2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right" vertical="center"/>
    </xf>
    <xf numFmtId="0" fontId="6" fillId="2" borderId="1" xfId="0" applyFont="1" applyFill="1" applyBorder="1">
      <alignment vertical="center"/>
    </xf>
    <xf numFmtId="0" fontId="9" fillId="0" borderId="1" xfId="0" applyFont="1" applyFill="1" applyBorder="1" applyAlignment="1">
      <alignment vertical="center"/>
    </xf>
    <xf numFmtId="177" fontId="17" fillId="2" borderId="1" xfId="8" applyNumberFormat="1" applyFont="1" applyFill="1" applyBorder="1" applyAlignment="1">
      <alignment horizontal="center" vertical="center"/>
    </xf>
    <xf numFmtId="180" fontId="17" fillId="2" borderId="1" xfId="8" applyNumberFormat="1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181" fontId="17" fillId="8" borderId="1" xfId="1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181" fontId="19" fillId="8" borderId="1" xfId="1" applyNumberFormat="1" applyFont="1" applyFill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center" vertical="center" wrapText="1"/>
    </xf>
    <xf numFmtId="0" fontId="19" fillId="8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9" fillId="2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81" fontId="9" fillId="3" borderId="1" xfId="1" applyNumberFormat="1" applyFont="1" applyFill="1" applyBorder="1" applyAlignment="1">
      <alignment horizontal="center" vertical="center" wrapText="1"/>
    </xf>
    <xf numFmtId="183" fontId="18" fillId="8" borderId="1" xfId="0" applyNumberFormat="1" applyFont="1" applyFill="1" applyBorder="1">
      <alignment vertical="center"/>
    </xf>
    <xf numFmtId="183" fontId="9" fillId="2" borderId="1" xfId="0" applyNumberFormat="1" applyFont="1" applyFill="1" applyBorder="1" applyAlignment="1">
      <alignment vertical="center"/>
    </xf>
    <xf numFmtId="181" fontId="17" fillId="2" borderId="1" xfId="1" applyNumberFormat="1" applyFont="1" applyFill="1" applyBorder="1" applyAlignment="1">
      <alignment horizontal="center" vertical="center" wrapText="1"/>
    </xf>
    <xf numFmtId="0" fontId="0" fillId="0" borderId="0" xfId="0">
      <alignment vertical="center"/>
    </xf>
    <xf numFmtId="177" fontId="17" fillId="2" borderId="1" xfId="8" applyNumberFormat="1" applyFont="1" applyFill="1" applyBorder="1" applyAlignment="1">
      <alignment horizontal="center" vertical="center"/>
    </xf>
    <xf numFmtId="180" fontId="17" fillId="2" borderId="1" xfId="8" applyNumberFormat="1" applyFont="1" applyFill="1" applyBorder="1" applyAlignment="1">
      <alignment horizontal="center" vertical="center"/>
    </xf>
    <xf numFmtId="181" fontId="17" fillId="8" borderId="1" xfId="1" applyNumberFormat="1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10" fontId="5" fillId="2" borderId="1" xfId="0" applyNumberFormat="1" applyFont="1" applyFill="1" applyBorder="1">
      <alignment vertical="center"/>
    </xf>
    <xf numFmtId="0" fontId="12" fillId="2" borderId="1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181" fontId="9" fillId="2" borderId="1" xfId="0" applyNumberFormat="1" applyFont="1" applyFill="1" applyBorder="1" applyAlignment="1">
      <alignment vertical="center"/>
    </xf>
    <xf numFmtId="183" fontId="5" fillId="2" borderId="1" xfId="0" applyNumberFormat="1" applyFont="1" applyFill="1" applyBorder="1">
      <alignment vertical="center"/>
    </xf>
    <xf numFmtId="9" fontId="10" fillId="2" borderId="1" xfId="2" applyFont="1" applyFill="1" applyBorder="1" applyAlignment="1">
      <alignment horizontal="right" vertical="center"/>
    </xf>
    <xf numFmtId="10" fontId="10" fillId="2" borderId="1" xfId="2" applyNumberFormat="1" applyFont="1" applyFill="1" applyBorder="1" applyAlignment="1">
      <alignment horizontal="right" vertical="center"/>
    </xf>
    <xf numFmtId="9" fontId="9" fillId="5" borderId="1" xfId="2" applyFont="1" applyFill="1" applyBorder="1" applyAlignment="1">
      <alignment horizontal="right" vertical="center"/>
    </xf>
    <xf numFmtId="10" fontId="7" fillId="3" borderId="1" xfId="2" applyNumberFormat="1" applyFont="1" applyFill="1" applyBorder="1" applyAlignment="1">
      <alignment horizontal="center" vertical="center"/>
    </xf>
    <xf numFmtId="10" fontId="7" fillId="4" borderId="1" xfId="2" applyNumberFormat="1" applyFont="1" applyFill="1" applyBorder="1" applyAlignment="1">
      <alignment horizontal="center" vertical="center"/>
    </xf>
    <xf numFmtId="10" fontId="7" fillId="6" borderId="1" xfId="2" applyNumberFormat="1" applyFont="1" applyFill="1" applyBorder="1" applyAlignment="1">
      <alignment horizontal="center" vertical="center"/>
    </xf>
    <xf numFmtId="10" fontId="6" fillId="0" borderId="0" xfId="0" applyNumberFormat="1" applyFont="1">
      <alignment vertical="center"/>
    </xf>
    <xf numFmtId="10" fontId="7" fillId="6" borderId="1" xfId="2" applyNumberFormat="1" applyFont="1" applyFill="1" applyBorder="1" applyAlignment="1">
      <alignment horizontal="right" vertical="center"/>
    </xf>
    <xf numFmtId="10" fontId="7" fillId="6" borderId="1" xfId="0" applyNumberFormat="1" applyFont="1" applyFill="1" applyBorder="1" applyAlignment="1">
      <alignment horizontal="right" vertical="center"/>
    </xf>
    <xf numFmtId="10" fontId="9" fillId="2" borderId="1" xfId="1" applyNumberFormat="1" applyFont="1" applyFill="1" applyBorder="1" applyAlignment="1">
      <alignment horizontal="right" vertical="center"/>
    </xf>
    <xf numFmtId="177" fontId="17" fillId="9" borderId="1" xfId="8" applyNumberFormat="1" applyFont="1" applyFill="1" applyBorder="1" applyAlignment="1">
      <alignment horizontal="center" vertical="center"/>
    </xf>
    <xf numFmtId="180" fontId="17" fillId="9" borderId="1" xfId="8" applyNumberFormat="1" applyFont="1" applyFill="1" applyBorder="1" applyAlignment="1">
      <alignment horizontal="center" vertical="center"/>
    </xf>
    <xf numFmtId="0" fontId="9" fillId="9" borderId="1" xfId="0" applyFont="1" applyFill="1" applyBorder="1" applyAlignment="1">
      <alignment vertical="center"/>
    </xf>
    <xf numFmtId="10" fontId="9" fillId="9" borderId="1" xfId="0" applyNumberFormat="1" applyFont="1" applyFill="1" applyBorder="1" applyAlignment="1">
      <alignment vertical="center"/>
    </xf>
    <xf numFmtId="0" fontId="9" fillId="9" borderId="2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184" fontId="9" fillId="5" borderId="1" xfId="2" applyNumberFormat="1" applyFont="1" applyFill="1" applyBorder="1" applyAlignment="1">
      <alignment horizontal="right" vertical="center"/>
    </xf>
    <xf numFmtId="10" fontId="0" fillId="0" borderId="0" xfId="0" applyNumberFormat="1">
      <alignment vertical="center"/>
    </xf>
    <xf numFmtId="181" fontId="9" fillId="5" borderId="1" xfId="2" applyNumberFormat="1" applyFont="1" applyFill="1" applyBorder="1" applyAlignment="1">
      <alignment horizontal="right" vertical="center"/>
    </xf>
    <xf numFmtId="10" fontId="7" fillId="4" borderId="1" xfId="2" applyNumberFormat="1" applyFont="1" applyFill="1" applyBorder="1" applyAlignment="1">
      <alignment horizontal="right" vertical="center"/>
    </xf>
    <xf numFmtId="0" fontId="7" fillId="0" borderId="1" xfId="0" applyFont="1" applyFill="1" applyBorder="1" applyAlignment="1">
      <alignment horizontal="center" vertical="center"/>
    </xf>
    <xf numFmtId="181" fontId="9" fillId="0" borderId="1" xfId="2" applyNumberFormat="1" applyFont="1" applyFill="1" applyBorder="1" applyAlignment="1">
      <alignment horizontal="right" vertical="center"/>
    </xf>
    <xf numFmtId="10" fontId="9" fillId="0" borderId="1" xfId="2" applyNumberFormat="1" applyFont="1" applyFill="1" applyBorder="1" applyAlignment="1">
      <alignment horizontal="right" vertical="center"/>
    </xf>
    <xf numFmtId="0" fontId="5" fillId="0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 wrapText="1"/>
    </xf>
    <xf numFmtId="0" fontId="9" fillId="9" borderId="3" xfId="0" applyFont="1" applyFill="1" applyBorder="1" applyAlignment="1">
      <alignment horizontal="center" vertical="center"/>
    </xf>
  </cellXfs>
  <cellStyles count="16">
    <cellStyle name="Excel Built-in Comma" xfId="15"/>
    <cellStyle name="Excel Built-in Normal" xfId="14"/>
    <cellStyle name="一般" xfId="0" builtinId="0"/>
    <cellStyle name="一般 2" xfId="5"/>
    <cellStyle name="一般 3" xfId="4"/>
    <cellStyle name="一般 4" xfId="9"/>
    <cellStyle name="一般 5" xfId="8"/>
    <cellStyle name="一般 6" xfId="3"/>
    <cellStyle name="千分位" xfId="1" builtinId="3"/>
    <cellStyle name="千分位 2" xfId="6"/>
    <cellStyle name="千分位 2 2" xfId="13"/>
    <cellStyle name="千分位 3" xfId="12"/>
    <cellStyle name="百分比" xfId="2" builtinId="5"/>
    <cellStyle name="百分比 2" xfId="7"/>
    <cellStyle name="百分比 4" xfId="10"/>
    <cellStyle name="百分比 5" xfId="1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E15" sqref="E15"/>
    </sheetView>
  </sheetViews>
  <sheetFormatPr defaultRowHeight="16.5" x14ac:dyDescent="0.25"/>
  <cols>
    <col min="1" max="1" width="4.75" bestFit="1" customWidth="1"/>
    <col min="2" max="2" width="15.25" customWidth="1"/>
    <col min="3" max="3" width="4.75" bestFit="1" customWidth="1"/>
    <col min="4" max="4" width="3" bestFit="1" customWidth="1"/>
    <col min="5" max="5" width="7.375" bestFit="1" customWidth="1"/>
    <col min="6" max="6" width="8.375" bestFit="1" customWidth="1"/>
    <col min="7" max="7" width="31" customWidth="1"/>
    <col min="8" max="10" width="4.75" bestFit="1" customWidth="1"/>
  </cols>
  <sheetData>
    <row r="1" spans="1:10" x14ac:dyDescent="0.25">
      <c r="A1" s="141" t="s">
        <v>73</v>
      </c>
      <c r="B1" s="142"/>
      <c r="C1" s="142"/>
      <c r="D1" s="142"/>
      <c r="E1" s="142"/>
      <c r="F1" s="142"/>
      <c r="G1" s="143"/>
      <c r="H1" s="143"/>
      <c r="I1" s="143"/>
      <c r="J1" s="143"/>
    </row>
    <row r="2" spans="1:10" x14ac:dyDescent="0.25">
      <c r="A2" s="144" t="s">
        <v>66</v>
      </c>
      <c r="B2" s="145"/>
      <c r="C2" s="145"/>
      <c r="D2" s="145"/>
      <c r="E2" s="145"/>
      <c r="F2" s="145"/>
      <c r="G2" s="145"/>
      <c r="H2" s="145"/>
      <c r="I2" s="145"/>
      <c r="J2" s="146"/>
    </row>
    <row r="3" spans="1:10" x14ac:dyDescent="0.25">
      <c r="A3" s="147" t="s">
        <v>3</v>
      </c>
      <c r="B3" s="149" t="s">
        <v>4</v>
      </c>
      <c r="C3" s="149" t="s">
        <v>5</v>
      </c>
      <c r="D3" s="149"/>
      <c r="E3" s="149"/>
      <c r="F3" s="149"/>
      <c r="G3" s="149" t="s">
        <v>6</v>
      </c>
      <c r="H3" s="149" t="s">
        <v>7</v>
      </c>
      <c r="I3" s="149"/>
      <c r="J3" s="149"/>
    </row>
    <row r="4" spans="1:10" x14ac:dyDescent="0.25">
      <c r="A4" s="148"/>
      <c r="B4" s="149"/>
      <c r="C4" s="94" t="s">
        <v>8</v>
      </c>
      <c r="D4" s="94" t="s">
        <v>9</v>
      </c>
      <c r="E4" s="94" t="s">
        <v>10</v>
      </c>
      <c r="F4" s="114" t="s">
        <v>9</v>
      </c>
      <c r="G4" s="149"/>
      <c r="H4" s="94" t="s">
        <v>11</v>
      </c>
      <c r="I4" s="94" t="s">
        <v>12</v>
      </c>
      <c r="J4" s="94" t="s">
        <v>13</v>
      </c>
    </row>
    <row r="5" spans="1:10" x14ac:dyDescent="0.25">
      <c r="A5" s="135" t="s">
        <v>45</v>
      </c>
      <c r="B5" s="136"/>
      <c r="C5" s="4"/>
      <c r="D5" s="4"/>
      <c r="E5" s="5">
        <f>SUM(E6,E113)</f>
        <v>6680</v>
      </c>
      <c r="F5" s="130">
        <f>F6</f>
        <v>1</v>
      </c>
      <c r="G5" s="7"/>
      <c r="H5" s="7"/>
      <c r="I5" s="7"/>
      <c r="J5" s="7"/>
    </row>
    <row r="6" spans="1:10" x14ac:dyDescent="0.25">
      <c r="A6" s="137" t="s">
        <v>0</v>
      </c>
      <c r="B6" s="138"/>
      <c r="C6" s="30">
        <v>0</v>
      </c>
      <c r="D6" s="30"/>
      <c r="E6" s="34">
        <f>SUM(E10,E7)</f>
        <v>6680</v>
      </c>
      <c r="F6" s="118">
        <f>E6/E5</f>
        <v>1</v>
      </c>
      <c r="G6" s="33"/>
      <c r="H6" s="33"/>
      <c r="I6" s="33"/>
      <c r="J6" s="33"/>
    </row>
    <row r="7" spans="1:10" x14ac:dyDescent="0.25">
      <c r="A7" s="139" t="s">
        <v>192</v>
      </c>
      <c r="B7" s="140"/>
      <c r="C7" s="9"/>
      <c r="D7" s="9"/>
      <c r="E7" s="129">
        <f>SUM(E8:E9)</f>
        <v>880</v>
      </c>
      <c r="F7" s="11">
        <f>SUM(F8:F8)</f>
        <v>0.90909090909090906</v>
      </c>
      <c r="G7" s="12"/>
      <c r="H7" s="12"/>
      <c r="I7" s="12"/>
      <c r="J7" s="9"/>
    </row>
    <row r="8" spans="1:10" x14ac:dyDescent="0.25">
      <c r="A8" s="13">
        <v>1</v>
      </c>
      <c r="B8" s="13" t="s">
        <v>191</v>
      </c>
      <c r="C8" s="14"/>
      <c r="D8" s="15"/>
      <c r="E8" s="16">
        <v>800</v>
      </c>
      <c r="F8" s="17">
        <f>E8/$E$7</f>
        <v>0.90909090909090906</v>
      </c>
      <c r="G8" s="63" t="s">
        <v>193</v>
      </c>
      <c r="H8" s="18"/>
      <c r="I8" s="18"/>
      <c r="J8" s="18"/>
    </row>
    <row r="9" spans="1:10" s="101" customFormat="1" x14ac:dyDescent="0.25">
      <c r="A9" s="13">
        <v>2</v>
      </c>
      <c r="B9" s="13" t="s">
        <v>194</v>
      </c>
      <c r="C9" s="14"/>
      <c r="D9" s="15"/>
      <c r="E9" s="16">
        <v>80</v>
      </c>
      <c r="F9" s="17">
        <f>E9/$E$7</f>
        <v>9.0909090909090912E-2</v>
      </c>
      <c r="G9" s="85" t="s">
        <v>76</v>
      </c>
      <c r="H9" s="18"/>
      <c r="I9" s="18"/>
      <c r="J9" s="18"/>
    </row>
    <row r="10" spans="1:10" s="101" customFormat="1" x14ac:dyDescent="0.25">
      <c r="A10" s="139" t="s">
        <v>195</v>
      </c>
      <c r="B10" s="140"/>
      <c r="C10" s="9"/>
      <c r="D10" s="9"/>
      <c r="E10" s="129">
        <f>SUM(E11:E14)</f>
        <v>5800</v>
      </c>
      <c r="F10" s="11">
        <f>SUM(F14:F14)</f>
        <v>8.6206896551724144E-2</v>
      </c>
      <c r="G10" s="12"/>
      <c r="H10" s="12"/>
      <c r="I10" s="12"/>
      <c r="J10" s="9"/>
    </row>
    <row r="11" spans="1:10" s="101" customFormat="1" x14ac:dyDescent="0.25">
      <c r="A11" s="13">
        <v>1</v>
      </c>
      <c r="B11" s="134" t="s">
        <v>196</v>
      </c>
      <c r="C11" s="131"/>
      <c r="D11" s="131"/>
      <c r="E11" s="132">
        <v>1100</v>
      </c>
      <c r="F11" s="133">
        <f>E11/$E$10</f>
        <v>0.18965517241379309</v>
      </c>
      <c r="G11" s="13" t="s">
        <v>199</v>
      </c>
      <c r="H11" s="72"/>
      <c r="I11" s="72"/>
      <c r="J11" s="131"/>
    </row>
    <row r="12" spans="1:10" s="101" customFormat="1" x14ac:dyDescent="0.25">
      <c r="A12" s="13">
        <v>2</v>
      </c>
      <c r="B12" s="134" t="s">
        <v>197</v>
      </c>
      <c r="C12" s="131"/>
      <c r="D12" s="131"/>
      <c r="E12" s="132">
        <v>1200</v>
      </c>
      <c r="F12" s="133">
        <f t="shared" ref="F12:F14" si="0">E12/$E$10</f>
        <v>0.20689655172413793</v>
      </c>
      <c r="G12" s="72" t="s">
        <v>200</v>
      </c>
      <c r="H12" s="72"/>
      <c r="I12" s="72"/>
      <c r="J12" s="131"/>
    </row>
    <row r="13" spans="1:10" s="101" customFormat="1" x14ac:dyDescent="0.25">
      <c r="A13" s="13">
        <v>3</v>
      </c>
      <c r="B13" s="134" t="s">
        <v>198</v>
      </c>
      <c r="C13" s="131"/>
      <c r="D13" s="131"/>
      <c r="E13" s="132">
        <v>3000</v>
      </c>
      <c r="F13" s="133">
        <f t="shared" si="0"/>
        <v>0.51724137931034486</v>
      </c>
      <c r="G13" s="72" t="s">
        <v>201</v>
      </c>
      <c r="H13" s="72"/>
      <c r="I13" s="72"/>
      <c r="J13" s="131"/>
    </row>
    <row r="14" spans="1:10" s="101" customFormat="1" x14ac:dyDescent="0.25">
      <c r="A14" s="13">
        <v>4</v>
      </c>
      <c r="B14" s="13" t="s">
        <v>194</v>
      </c>
      <c r="C14" s="14"/>
      <c r="D14" s="15"/>
      <c r="E14" s="16">
        <v>500</v>
      </c>
      <c r="F14" s="133">
        <f t="shared" si="0"/>
        <v>8.6206896551724144E-2</v>
      </c>
      <c r="G14" s="85" t="s">
        <v>76</v>
      </c>
      <c r="H14" s="18"/>
      <c r="I14" s="18"/>
      <c r="J14" s="18"/>
    </row>
  </sheetData>
  <mergeCells count="11">
    <mergeCell ref="A5:B5"/>
    <mergeCell ref="A6:B6"/>
    <mergeCell ref="A7:B7"/>
    <mergeCell ref="A10:B10"/>
    <mergeCell ref="A1:J1"/>
    <mergeCell ref="A2:J2"/>
    <mergeCell ref="A3:A4"/>
    <mergeCell ref="B3:B4"/>
    <mergeCell ref="C3:F3"/>
    <mergeCell ref="G3:G4"/>
    <mergeCell ref="H3:J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topLeftCell="A4" workbookViewId="0">
      <selection activeCell="E12" sqref="E12"/>
    </sheetView>
  </sheetViews>
  <sheetFormatPr defaultRowHeight="15.75" x14ac:dyDescent="0.25"/>
  <cols>
    <col min="1" max="1" width="9.625" style="1" bestFit="1" customWidth="1"/>
    <col min="2" max="2" width="13.125" style="1" bestFit="1" customWidth="1"/>
    <col min="3" max="3" width="4.75" style="1" bestFit="1" customWidth="1"/>
    <col min="4" max="4" width="3" style="1" bestFit="1" customWidth="1"/>
    <col min="5" max="5" width="12.125" style="1" customWidth="1"/>
    <col min="6" max="6" width="8.25" style="1" bestFit="1" customWidth="1"/>
    <col min="7" max="7" width="61.875" style="1" customWidth="1"/>
    <col min="8" max="10" width="4.75" style="1" bestFit="1" customWidth="1"/>
    <col min="11" max="16384" width="9" style="1"/>
  </cols>
  <sheetData>
    <row r="1" spans="1:10" x14ac:dyDescent="0.25">
      <c r="A1" s="141" t="s">
        <v>72</v>
      </c>
      <c r="B1" s="142"/>
      <c r="C1" s="142"/>
      <c r="D1" s="142"/>
      <c r="E1" s="142"/>
      <c r="F1" s="142"/>
      <c r="G1" s="143"/>
      <c r="H1" s="143"/>
      <c r="I1" s="143"/>
      <c r="J1" s="143"/>
    </row>
    <row r="2" spans="1:10" x14ac:dyDescent="0.25">
      <c r="A2" s="144" t="s">
        <v>60</v>
      </c>
      <c r="B2" s="145"/>
      <c r="C2" s="145"/>
      <c r="D2" s="145"/>
      <c r="E2" s="145"/>
      <c r="F2" s="145"/>
      <c r="G2" s="145"/>
      <c r="H2" s="145"/>
      <c r="I2" s="145"/>
      <c r="J2" s="146"/>
    </row>
    <row r="3" spans="1:10" x14ac:dyDescent="0.25">
      <c r="A3" s="151" t="s">
        <v>88</v>
      </c>
      <c r="B3" s="152"/>
      <c r="C3" s="152"/>
      <c r="D3" s="152"/>
      <c r="E3" s="152"/>
      <c r="F3" s="152"/>
      <c r="G3" s="152"/>
      <c r="H3" s="152"/>
      <c r="I3" s="152"/>
      <c r="J3" s="153"/>
    </row>
    <row r="4" spans="1:10" x14ac:dyDescent="0.25">
      <c r="A4" s="147" t="s">
        <v>3</v>
      </c>
      <c r="B4" s="149" t="s">
        <v>4</v>
      </c>
      <c r="C4" s="149" t="s">
        <v>5</v>
      </c>
      <c r="D4" s="149"/>
      <c r="E4" s="149"/>
      <c r="F4" s="149"/>
      <c r="G4" s="149" t="s">
        <v>6</v>
      </c>
      <c r="H4" s="149" t="s">
        <v>7</v>
      </c>
      <c r="I4" s="149"/>
      <c r="J4" s="149"/>
    </row>
    <row r="5" spans="1:10" x14ac:dyDescent="0.25">
      <c r="A5" s="148"/>
      <c r="B5" s="149"/>
      <c r="C5" s="2" t="s">
        <v>8</v>
      </c>
      <c r="D5" s="2" t="s">
        <v>9</v>
      </c>
      <c r="E5" s="2" t="s">
        <v>10</v>
      </c>
      <c r="F5" s="3" t="s">
        <v>9</v>
      </c>
      <c r="G5" s="149"/>
      <c r="H5" s="2" t="s">
        <v>11</v>
      </c>
      <c r="I5" s="2" t="s">
        <v>12</v>
      </c>
      <c r="J5" s="2" t="s">
        <v>13</v>
      </c>
    </row>
    <row r="6" spans="1:10" s="8" customFormat="1" x14ac:dyDescent="0.25">
      <c r="A6" s="135" t="s">
        <v>44</v>
      </c>
      <c r="B6" s="136"/>
      <c r="C6" s="4"/>
      <c r="D6" s="4"/>
      <c r="E6" s="5">
        <f>SUM(E7,E70)</f>
        <v>74638</v>
      </c>
      <c r="F6" s="6"/>
      <c r="G6" s="7"/>
      <c r="H6" s="7"/>
      <c r="I6" s="7"/>
      <c r="J6" s="7"/>
    </row>
    <row r="7" spans="1:10" x14ac:dyDescent="0.25">
      <c r="A7" s="137" t="s">
        <v>0</v>
      </c>
      <c r="B7" s="138"/>
      <c r="C7" s="31"/>
      <c r="D7" s="31"/>
      <c r="E7" s="32">
        <f>SUM(E8,E13,E17,E21,E26,E31,E36,E42,E47,E52,E57,E63)</f>
        <v>43600</v>
      </c>
      <c r="F7" s="31"/>
      <c r="G7" s="31"/>
      <c r="H7" s="31"/>
      <c r="I7" s="31"/>
      <c r="J7" s="31"/>
    </row>
    <row r="8" spans="1:10" x14ac:dyDescent="0.25">
      <c r="A8" s="139" t="s">
        <v>20</v>
      </c>
      <c r="B8" s="140"/>
      <c r="C8" s="9"/>
      <c r="D8" s="9"/>
      <c r="E8" s="10">
        <f>SUM(E9:E12)</f>
        <v>9400</v>
      </c>
      <c r="F8" s="11">
        <f>SUM(F9:F12)</f>
        <v>0.99999999999999989</v>
      </c>
      <c r="G8" s="12"/>
      <c r="H8" s="12"/>
      <c r="I8" s="12"/>
      <c r="J8" s="9"/>
    </row>
    <row r="9" spans="1:10" x14ac:dyDescent="0.25">
      <c r="A9" s="13">
        <v>1</v>
      </c>
      <c r="B9" s="13" t="s">
        <v>21</v>
      </c>
      <c r="C9" s="14"/>
      <c r="D9" s="15"/>
      <c r="E9" s="16">
        <v>5000</v>
      </c>
      <c r="F9" s="17">
        <f>E9/$E$8</f>
        <v>0.53191489361702127</v>
      </c>
      <c r="G9" s="13" t="s">
        <v>14</v>
      </c>
      <c r="H9" s="18"/>
      <c r="I9" s="18"/>
      <c r="J9" s="18"/>
    </row>
    <row r="10" spans="1:10" x14ac:dyDescent="0.25">
      <c r="A10" s="13">
        <v>2</v>
      </c>
      <c r="B10" s="19" t="s">
        <v>15</v>
      </c>
      <c r="C10" s="14"/>
      <c r="D10" s="15"/>
      <c r="E10" s="20">
        <v>2000</v>
      </c>
      <c r="F10" s="17">
        <f>E10/$E$8</f>
        <v>0.21276595744680851</v>
      </c>
      <c r="G10" s="13" t="s">
        <v>150</v>
      </c>
      <c r="H10" s="18"/>
      <c r="I10" s="18"/>
      <c r="J10" s="18"/>
    </row>
    <row r="11" spans="1:10" x14ac:dyDescent="0.25">
      <c r="A11" s="13">
        <v>3</v>
      </c>
      <c r="B11" s="19" t="s">
        <v>16</v>
      </c>
      <c r="C11" s="14"/>
      <c r="D11" s="15"/>
      <c r="E11" s="16">
        <v>2000</v>
      </c>
      <c r="F11" s="17">
        <f>E11/$E$8</f>
        <v>0.21276595744680851</v>
      </c>
      <c r="G11" s="18" t="s">
        <v>62</v>
      </c>
      <c r="H11" s="18"/>
      <c r="I11" s="18"/>
      <c r="J11" s="18"/>
    </row>
    <row r="12" spans="1:10" x14ac:dyDescent="0.25">
      <c r="A12" s="13">
        <v>4</v>
      </c>
      <c r="B12" s="13" t="s">
        <v>17</v>
      </c>
      <c r="C12" s="14"/>
      <c r="D12" s="15"/>
      <c r="E12" s="16">
        <v>400</v>
      </c>
      <c r="F12" s="17">
        <f>E12/$E$8</f>
        <v>4.2553191489361701E-2</v>
      </c>
      <c r="G12" s="13" t="s">
        <v>30</v>
      </c>
      <c r="H12" s="18"/>
      <c r="I12" s="18"/>
      <c r="J12" s="18"/>
    </row>
    <row r="13" spans="1:10" x14ac:dyDescent="0.25">
      <c r="A13" s="139" t="s">
        <v>28</v>
      </c>
      <c r="B13" s="150"/>
      <c r="C13" s="9"/>
      <c r="D13" s="9"/>
      <c r="E13" s="10">
        <f>SUM(E14:E16)</f>
        <v>2100</v>
      </c>
      <c r="F13" s="11">
        <f>SUM(F14:F16)</f>
        <v>1</v>
      </c>
      <c r="G13" s="12"/>
      <c r="H13" s="12"/>
      <c r="I13" s="12"/>
      <c r="J13" s="9"/>
    </row>
    <row r="14" spans="1:10" x14ac:dyDescent="0.25">
      <c r="A14" s="13">
        <v>1</v>
      </c>
      <c r="B14" s="13" t="s">
        <v>18</v>
      </c>
      <c r="C14" s="14"/>
      <c r="D14" s="15"/>
      <c r="E14" s="16">
        <v>1200</v>
      </c>
      <c r="F14" s="17">
        <f>E14/$E$13</f>
        <v>0.5714285714285714</v>
      </c>
      <c r="G14" s="13" t="s">
        <v>149</v>
      </c>
      <c r="H14" s="18"/>
      <c r="I14" s="18"/>
      <c r="J14" s="18"/>
    </row>
    <row r="15" spans="1:10" x14ac:dyDescent="0.25">
      <c r="A15" s="13">
        <v>2</v>
      </c>
      <c r="B15" s="19" t="s">
        <v>16</v>
      </c>
      <c r="C15" s="14"/>
      <c r="D15" s="15"/>
      <c r="E15" s="16">
        <v>800</v>
      </c>
      <c r="F15" s="17">
        <f>E15/$E$13</f>
        <v>0.38095238095238093</v>
      </c>
      <c r="G15" s="18" t="s">
        <v>62</v>
      </c>
      <c r="H15" s="18"/>
      <c r="I15" s="18"/>
      <c r="J15" s="18"/>
    </row>
    <row r="16" spans="1:10" x14ac:dyDescent="0.25">
      <c r="A16" s="13">
        <v>3</v>
      </c>
      <c r="B16" s="13" t="s">
        <v>17</v>
      </c>
      <c r="C16" s="14"/>
      <c r="D16" s="15"/>
      <c r="E16" s="16">
        <v>100</v>
      </c>
      <c r="F16" s="17">
        <f>E16/$E$13</f>
        <v>4.7619047619047616E-2</v>
      </c>
      <c r="G16" s="13" t="s">
        <v>30</v>
      </c>
      <c r="H16" s="18"/>
      <c r="I16" s="18"/>
      <c r="J16" s="18"/>
    </row>
    <row r="17" spans="1:10" x14ac:dyDescent="0.25">
      <c r="A17" s="139" t="s">
        <v>29</v>
      </c>
      <c r="B17" s="150"/>
      <c r="C17" s="9"/>
      <c r="D17" s="9"/>
      <c r="E17" s="10">
        <f>SUM(E18:E20)</f>
        <v>2100</v>
      </c>
      <c r="F17" s="11">
        <f>SUM(F18:F20)</f>
        <v>1</v>
      </c>
      <c r="G17" s="12"/>
      <c r="H17" s="12"/>
      <c r="I17" s="12"/>
      <c r="J17" s="9"/>
    </row>
    <row r="18" spans="1:10" x14ac:dyDescent="0.25">
      <c r="A18" s="13">
        <v>1</v>
      </c>
      <c r="B18" s="13" t="s">
        <v>18</v>
      </c>
      <c r="C18" s="14"/>
      <c r="D18" s="15"/>
      <c r="E18" s="16">
        <v>1200</v>
      </c>
      <c r="F18" s="17">
        <f>E18/$E$13</f>
        <v>0.5714285714285714</v>
      </c>
      <c r="G18" s="13" t="s">
        <v>148</v>
      </c>
      <c r="H18" s="18"/>
      <c r="I18" s="18"/>
      <c r="J18" s="18"/>
    </row>
    <row r="19" spans="1:10" x14ac:dyDescent="0.25">
      <c r="A19" s="13">
        <v>2</v>
      </c>
      <c r="B19" s="19" t="s">
        <v>16</v>
      </c>
      <c r="C19" s="14"/>
      <c r="D19" s="15"/>
      <c r="E19" s="16">
        <v>800</v>
      </c>
      <c r="F19" s="17">
        <f>E19/$E$13</f>
        <v>0.38095238095238093</v>
      </c>
      <c r="G19" s="18" t="s">
        <v>62</v>
      </c>
      <c r="H19" s="18"/>
      <c r="I19" s="18"/>
      <c r="J19" s="18"/>
    </row>
    <row r="20" spans="1:10" x14ac:dyDescent="0.25">
      <c r="A20" s="13">
        <v>3</v>
      </c>
      <c r="B20" s="13" t="s">
        <v>17</v>
      </c>
      <c r="C20" s="14"/>
      <c r="D20" s="15"/>
      <c r="E20" s="16">
        <v>100</v>
      </c>
      <c r="F20" s="17">
        <f>E20/$E$13</f>
        <v>4.7619047619047616E-2</v>
      </c>
      <c r="G20" s="13" t="s">
        <v>30</v>
      </c>
      <c r="H20" s="18"/>
      <c r="I20" s="18"/>
      <c r="J20" s="18"/>
    </row>
    <row r="21" spans="1:10" x14ac:dyDescent="0.25">
      <c r="A21" s="139" t="s">
        <v>19</v>
      </c>
      <c r="B21" s="150"/>
      <c r="C21" s="9"/>
      <c r="D21" s="9"/>
      <c r="E21" s="10">
        <f>SUM(E22:E25)</f>
        <v>2300</v>
      </c>
      <c r="F21" s="11">
        <f>SUM(F22:F25)</f>
        <v>0.99999999999999989</v>
      </c>
      <c r="G21" s="12"/>
      <c r="H21" s="12"/>
      <c r="I21" s="12"/>
      <c r="J21" s="9"/>
    </row>
    <row r="22" spans="1:10" x14ac:dyDescent="0.25">
      <c r="A22" s="13">
        <v>1</v>
      </c>
      <c r="B22" s="13" t="s">
        <v>21</v>
      </c>
      <c r="C22" s="14"/>
      <c r="D22" s="15"/>
      <c r="E22" s="16">
        <v>1000</v>
      </c>
      <c r="F22" s="17">
        <f>E22/$E$21</f>
        <v>0.43478260869565216</v>
      </c>
      <c r="G22" s="13" t="s">
        <v>14</v>
      </c>
      <c r="H22" s="18"/>
      <c r="I22" s="18"/>
      <c r="J22" s="18"/>
    </row>
    <row r="23" spans="1:10" x14ac:dyDescent="0.25">
      <c r="A23" s="13">
        <v>2</v>
      </c>
      <c r="B23" s="19" t="s">
        <v>15</v>
      </c>
      <c r="C23" s="14"/>
      <c r="D23" s="15"/>
      <c r="E23" s="16">
        <v>800</v>
      </c>
      <c r="F23" s="17">
        <f>E23/$E$21</f>
        <v>0.34782608695652173</v>
      </c>
      <c r="G23" s="13" t="s">
        <v>145</v>
      </c>
      <c r="H23" s="18"/>
      <c r="I23" s="18"/>
      <c r="J23" s="18"/>
    </row>
    <row r="24" spans="1:10" x14ac:dyDescent="0.25">
      <c r="A24" s="13">
        <v>3</v>
      </c>
      <c r="B24" s="19" t="s">
        <v>16</v>
      </c>
      <c r="C24" s="14"/>
      <c r="D24" s="15"/>
      <c r="E24" s="16">
        <v>400</v>
      </c>
      <c r="F24" s="17">
        <f>E24/$E$21</f>
        <v>0.17391304347826086</v>
      </c>
      <c r="G24" s="18" t="s">
        <v>64</v>
      </c>
      <c r="H24" s="18"/>
      <c r="I24" s="18"/>
      <c r="J24" s="18"/>
    </row>
    <row r="25" spans="1:10" x14ac:dyDescent="0.25">
      <c r="A25" s="13">
        <v>4</v>
      </c>
      <c r="B25" s="13" t="s">
        <v>17</v>
      </c>
      <c r="C25" s="14"/>
      <c r="D25" s="15"/>
      <c r="E25" s="16">
        <v>100</v>
      </c>
      <c r="F25" s="17">
        <f>E25/$E$21</f>
        <v>4.3478260869565216E-2</v>
      </c>
      <c r="G25" s="13" t="s">
        <v>30</v>
      </c>
      <c r="H25" s="18"/>
      <c r="I25" s="18"/>
      <c r="J25" s="18"/>
    </row>
    <row r="26" spans="1:10" x14ac:dyDescent="0.25">
      <c r="A26" s="139" t="s">
        <v>23</v>
      </c>
      <c r="B26" s="150"/>
      <c r="C26" s="9"/>
      <c r="D26" s="9"/>
      <c r="E26" s="10">
        <f>SUM(E27:E30)</f>
        <v>2700</v>
      </c>
      <c r="F26" s="11">
        <f>SUM(F27:F30)</f>
        <v>1</v>
      </c>
      <c r="G26" s="12"/>
      <c r="H26" s="12"/>
      <c r="I26" s="12"/>
      <c r="J26" s="9"/>
    </row>
    <row r="27" spans="1:10" x14ac:dyDescent="0.25">
      <c r="A27" s="13">
        <v>1</v>
      </c>
      <c r="B27" s="13" t="s">
        <v>21</v>
      </c>
      <c r="C27" s="14"/>
      <c r="D27" s="15"/>
      <c r="E27" s="16">
        <v>1000</v>
      </c>
      <c r="F27" s="17">
        <f>E27/$E$26</f>
        <v>0.37037037037037035</v>
      </c>
      <c r="G27" s="13" t="s">
        <v>14</v>
      </c>
      <c r="H27" s="18"/>
      <c r="I27" s="18"/>
      <c r="J27" s="18"/>
    </row>
    <row r="28" spans="1:10" x14ac:dyDescent="0.25">
      <c r="A28" s="13">
        <v>2</v>
      </c>
      <c r="B28" s="19" t="s">
        <v>15</v>
      </c>
      <c r="C28" s="14"/>
      <c r="D28" s="15"/>
      <c r="E28" s="16">
        <v>1200</v>
      </c>
      <c r="F28" s="17">
        <f>E28/$E$26</f>
        <v>0.44444444444444442</v>
      </c>
      <c r="G28" s="13" t="s">
        <v>148</v>
      </c>
      <c r="H28" s="18"/>
      <c r="I28" s="18"/>
      <c r="J28" s="18"/>
    </row>
    <row r="29" spans="1:10" x14ac:dyDescent="0.25">
      <c r="A29" s="13">
        <v>3</v>
      </c>
      <c r="B29" s="19" t="s">
        <v>16</v>
      </c>
      <c r="C29" s="14"/>
      <c r="D29" s="15"/>
      <c r="E29" s="16">
        <v>400</v>
      </c>
      <c r="F29" s="17">
        <f>E29/$E$26</f>
        <v>0.14814814814814814</v>
      </c>
      <c r="G29" s="18" t="s">
        <v>63</v>
      </c>
      <c r="H29" s="18"/>
      <c r="I29" s="18"/>
      <c r="J29" s="18"/>
    </row>
    <row r="30" spans="1:10" x14ac:dyDescent="0.25">
      <c r="A30" s="13">
        <v>4</v>
      </c>
      <c r="B30" s="13" t="s">
        <v>17</v>
      </c>
      <c r="C30" s="14"/>
      <c r="D30" s="15"/>
      <c r="E30" s="16">
        <v>100</v>
      </c>
      <c r="F30" s="17">
        <f>E30/$E$26</f>
        <v>3.7037037037037035E-2</v>
      </c>
      <c r="G30" s="13" t="s">
        <v>30</v>
      </c>
      <c r="H30" s="18"/>
      <c r="I30" s="18"/>
      <c r="J30" s="18"/>
    </row>
    <row r="31" spans="1:10" x14ac:dyDescent="0.25">
      <c r="A31" s="139" t="s">
        <v>1</v>
      </c>
      <c r="B31" s="150"/>
      <c r="C31" s="9"/>
      <c r="D31" s="9"/>
      <c r="E31" s="10">
        <f>SUM(E32:E35)</f>
        <v>2300</v>
      </c>
      <c r="F31" s="11">
        <f>SUM(F32:F35)</f>
        <v>0.99999999999999989</v>
      </c>
      <c r="G31" s="12"/>
      <c r="H31" s="12"/>
      <c r="I31" s="12"/>
      <c r="J31" s="9"/>
    </row>
    <row r="32" spans="1:10" x14ac:dyDescent="0.25">
      <c r="A32" s="13">
        <v>1</v>
      </c>
      <c r="B32" s="13" t="s">
        <v>31</v>
      </c>
      <c r="C32" s="14"/>
      <c r="D32" s="15"/>
      <c r="E32" s="16">
        <v>1000</v>
      </c>
      <c r="F32" s="17">
        <f>E32/$E$31</f>
        <v>0.43478260869565216</v>
      </c>
      <c r="G32" s="13" t="s">
        <v>14</v>
      </c>
      <c r="H32" s="18"/>
      <c r="I32" s="18"/>
      <c r="J32" s="18"/>
    </row>
    <row r="33" spans="1:10" x14ac:dyDescent="0.25">
      <c r="A33" s="13">
        <v>2</v>
      </c>
      <c r="B33" s="19" t="s">
        <v>33</v>
      </c>
      <c r="C33" s="14"/>
      <c r="D33" s="15"/>
      <c r="E33" s="16">
        <v>800</v>
      </c>
      <c r="F33" s="17">
        <f>E33/$E$31</f>
        <v>0.34782608695652173</v>
      </c>
      <c r="G33" s="13" t="s">
        <v>145</v>
      </c>
      <c r="H33" s="18"/>
      <c r="I33" s="18"/>
      <c r="J33" s="18"/>
    </row>
    <row r="34" spans="1:10" x14ac:dyDescent="0.25">
      <c r="A34" s="13">
        <v>3</v>
      </c>
      <c r="B34" s="19" t="s">
        <v>16</v>
      </c>
      <c r="C34" s="14"/>
      <c r="D34" s="15"/>
      <c r="E34" s="16">
        <v>400</v>
      </c>
      <c r="F34" s="17">
        <f>E34/$E$31</f>
        <v>0.17391304347826086</v>
      </c>
      <c r="G34" s="18" t="s">
        <v>62</v>
      </c>
      <c r="H34" s="18"/>
      <c r="I34" s="18"/>
      <c r="J34" s="18"/>
    </row>
    <row r="35" spans="1:10" x14ac:dyDescent="0.25">
      <c r="A35" s="13">
        <v>4</v>
      </c>
      <c r="B35" s="13" t="s">
        <v>34</v>
      </c>
      <c r="C35" s="14"/>
      <c r="D35" s="15"/>
      <c r="E35" s="16">
        <v>100</v>
      </c>
      <c r="F35" s="17">
        <f>E35/$E$31</f>
        <v>4.3478260869565216E-2</v>
      </c>
      <c r="G35" s="13" t="s">
        <v>30</v>
      </c>
      <c r="H35" s="18"/>
      <c r="I35" s="18"/>
      <c r="J35" s="18"/>
    </row>
    <row r="36" spans="1:10" x14ac:dyDescent="0.25">
      <c r="A36" s="139" t="s">
        <v>24</v>
      </c>
      <c r="B36" s="150"/>
      <c r="C36" s="9"/>
      <c r="D36" s="9"/>
      <c r="E36" s="10">
        <f>SUM(E37:E41)</f>
        <v>7200</v>
      </c>
      <c r="F36" s="11">
        <f>SUM(F37:F41)</f>
        <v>1</v>
      </c>
      <c r="G36" s="12"/>
      <c r="H36" s="12"/>
      <c r="I36" s="12"/>
      <c r="J36" s="9"/>
    </row>
    <row r="37" spans="1:10" x14ac:dyDescent="0.25">
      <c r="A37" s="13">
        <v>1</v>
      </c>
      <c r="B37" s="13" t="s">
        <v>21</v>
      </c>
      <c r="C37" s="14"/>
      <c r="D37" s="15"/>
      <c r="E37" s="16">
        <v>1000</v>
      </c>
      <c r="F37" s="17">
        <f>E37/$E$36</f>
        <v>0.1388888888888889</v>
      </c>
      <c r="G37" s="13" t="s">
        <v>14</v>
      </c>
      <c r="H37" s="18"/>
      <c r="I37" s="18"/>
      <c r="J37" s="18"/>
    </row>
    <row r="38" spans="1:10" x14ac:dyDescent="0.25">
      <c r="A38" s="13">
        <v>2</v>
      </c>
      <c r="B38" s="19" t="s">
        <v>33</v>
      </c>
      <c r="C38" s="14"/>
      <c r="D38" s="15"/>
      <c r="E38" s="16">
        <v>2000</v>
      </c>
      <c r="F38" s="17">
        <f>E38/$E$36</f>
        <v>0.27777777777777779</v>
      </c>
      <c r="G38" s="13" t="s">
        <v>147</v>
      </c>
      <c r="H38" s="18"/>
      <c r="I38" s="18"/>
      <c r="J38" s="18"/>
    </row>
    <row r="39" spans="1:10" x14ac:dyDescent="0.25">
      <c r="A39" s="13">
        <v>3</v>
      </c>
      <c r="B39" s="19" t="s">
        <v>16</v>
      </c>
      <c r="C39" s="14"/>
      <c r="D39" s="15"/>
      <c r="E39" s="16">
        <v>2000</v>
      </c>
      <c r="F39" s="17">
        <f>E39/$E$36</f>
        <v>0.27777777777777779</v>
      </c>
      <c r="G39" s="18" t="s">
        <v>63</v>
      </c>
      <c r="H39" s="18"/>
      <c r="I39" s="18"/>
      <c r="J39" s="18"/>
    </row>
    <row r="40" spans="1:10" x14ac:dyDescent="0.25">
      <c r="A40" s="13">
        <v>4</v>
      </c>
      <c r="B40" s="19" t="s">
        <v>25</v>
      </c>
      <c r="C40" s="14"/>
      <c r="D40" s="15"/>
      <c r="E40" s="16">
        <v>2000</v>
      </c>
      <c r="F40" s="17">
        <f>E40/$E$36</f>
        <v>0.27777777777777779</v>
      </c>
      <c r="G40" s="18" t="s">
        <v>40</v>
      </c>
      <c r="H40" s="18"/>
      <c r="I40" s="18"/>
      <c r="J40" s="18"/>
    </row>
    <row r="41" spans="1:10" x14ac:dyDescent="0.25">
      <c r="A41" s="13">
        <v>5</v>
      </c>
      <c r="B41" s="13" t="s">
        <v>34</v>
      </c>
      <c r="C41" s="14"/>
      <c r="D41" s="15"/>
      <c r="E41" s="16">
        <v>200</v>
      </c>
      <c r="F41" s="17">
        <f>E41/$E$36</f>
        <v>2.7777777777777776E-2</v>
      </c>
      <c r="G41" s="13" t="s">
        <v>22</v>
      </c>
      <c r="H41" s="18"/>
      <c r="I41" s="18"/>
      <c r="J41" s="18"/>
    </row>
    <row r="42" spans="1:10" x14ac:dyDescent="0.25">
      <c r="A42" s="139" t="s">
        <v>35</v>
      </c>
      <c r="B42" s="150"/>
      <c r="C42" s="9"/>
      <c r="D42" s="9"/>
      <c r="E42" s="10">
        <f>SUM(E43:E46)</f>
        <v>2300</v>
      </c>
      <c r="F42" s="11">
        <f>SUM(F43:F46)</f>
        <v>0.99999999999999989</v>
      </c>
      <c r="G42" s="12"/>
      <c r="H42" s="12"/>
      <c r="I42" s="12"/>
      <c r="J42" s="9"/>
    </row>
    <row r="43" spans="1:10" x14ac:dyDescent="0.25">
      <c r="A43" s="13">
        <v>1</v>
      </c>
      <c r="B43" s="13" t="s">
        <v>21</v>
      </c>
      <c r="C43" s="14"/>
      <c r="D43" s="15"/>
      <c r="E43" s="16">
        <v>1000</v>
      </c>
      <c r="F43" s="17">
        <f>E43/$E$42</f>
        <v>0.43478260869565216</v>
      </c>
      <c r="G43" s="13" t="s">
        <v>14</v>
      </c>
      <c r="H43" s="18"/>
      <c r="I43" s="18"/>
      <c r="J43" s="18"/>
    </row>
    <row r="44" spans="1:10" x14ac:dyDescent="0.25">
      <c r="A44" s="13">
        <v>2</v>
      </c>
      <c r="B44" s="19" t="s">
        <v>15</v>
      </c>
      <c r="C44" s="14"/>
      <c r="D44" s="15"/>
      <c r="E44" s="16">
        <v>800</v>
      </c>
      <c r="F44" s="17">
        <f>E44/$E$42</f>
        <v>0.34782608695652173</v>
      </c>
      <c r="G44" s="13" t="s">
        <v>145</v>
      </c>
      <c r="H44" s="18"/>
      <c r="I44" s="18"/>
      <c r="J44" s="18"/>
    </row>
    <row r="45" spans="1:10" x14ac:dyDescent="0.25">
      <c r="A45" s="13">
        <v>3</v>
      </c>
      <c r="B45" s="19" t="s">
        <v>16</v>
      </c>
      <c r="C45" s="14"/>
      <c r="D45" s="15"/>
      <c r="E45" s="16">
        <v>400</v>
      </c>
      <c r="F45" s="17">
        <f>E45/$E$42</f>
        <v>0.17391304347826086</v>
      </c>
      <c r="G45" s="18" t="s">
        <v>62</v>
      </c>
      <c r="H45" s="18"/>
      <c r="I45" s="18"/>
      <c r="J45" s="18"/>
    </row>
    <row r="46" spans="1:10" x14ac:dyDescent="0.25">
      <c r="A46" s="13">
        <v>4</v>
      </c>
      <c r="B46" s="13" t="s">
        <v>34</v>
      </c>
      <c r="C46" s="14"/>
      <c r="D46" s="15"/>
      <c r="E46" s="16">
        <v>100</v>
      </c>
      <c r="F46" s="17">
        <f>E46/$E$42</f>
        <v>4.3478260869565216E-2</v>
      </c>
      <c r="G46" s="13" t="s">
        <v>30</v>
      </c>
      <c r="H46" s="18"/>
      <c r="I46" s="18"/>
      <c r="J46" s="18"/>
    </row>
    <row r="47" spans="1:10" x14ac:dyDescent="0.25">
      <c r="A47" s="139" t="s">
        <v>26</v>
      </c>
      <c r="B47" s="150"/>
      <c r="C47" s="9"/>
      <c r="D47" s="9"/>
      <c r="E47" s="10">
        <f>SUM(E48:E51)</f>
        <v>2300</v>
      </c>
      <c r="F47" s="11">
        <f>SUM(F48:F51)</f>
        <v>0.99999999999999989</v>
      </c>
      <c r="G47" s="12"/>
      <c r="H47" s="12"/>
      <c r="I47" s="12"/>
      <c r="J47" s="9"/>
    </row>
    <row r="48" spans="1:10" x14ac:dyDescent="0.25">
      <c r="A48" s="13">
        <v>1</v>
      </c>
      <c r="B48" s="13" t="s">
        <v>21</v>
      </c>
      <c r="C48" s="14"/>
      <c r="D48" s="15"/>
      <c r="E48" s="16">
        <v>1000</v>
      </c>
      <c r="F48" s="17">
        <f>E48/$E$47</f>
        <v>0.43478260869565216</v>
      </c>
      <c r="G48" s="13" t="s">
        <v>14</v>
      </c>
      <c r="H48" s="18"/>
      <c r="I48" s="18"/>
      <c r="J48" s="18"/>
    </row>
    <row r="49" spans="1:10" x14ac:dyDescent="0.25">
      <c r="A49" s="13">
        <v>2</v>
      </c>
      <c r="B49" s="19" t="s">
        <v>15</v>
      </c>
      <c r="C49" s="14"/>
      <c r="D49" s="15"/>
      <c r="E49" s="16">
        <v>800</v>
      </c>
      <c r="F49" s="17">
        <f>E49/$E$47</f>
        <v>0.34782608695652173</v>
      </c>
      <c r="G49" s="13" t="s">
        <v>145</v>
      </c>
      <c r="H49" s="18"/>
      <c r="I49" s="18"/>
      <c r="J49" s="18"/>
    </row>
    <row r="50" spans="1:10" x14ac:dyDescent="0.25">
      <c r="A50" s="13">
        <v>3</v>
      </c>
      <c r="B50" s="19" t="s">
        <v>16</v>
      </c>
      <c r="C50" s="14"/>
      <c r="D50" s="15"/>
      <c r="E50" s="16">
        <v>400</v>
      </c>
      <c r="F50" s="17">
        <f>E50/$E$47</f>
        <v>0.17391304347826086</v>
      </c>
      <c r="G50" s="18" t="s">
        <v>63</v>
      </c>
      <c r="H50" s="18"/>
      <c r="I50" s="18"/>
      <c r="J50" s="18"/>
    </row>
    <row r="51" spans="1:10" x14ac:dyDescent="0.25">
      <c r="A51" s="13">
        <v>4</v>
      </c>
      <c r="B51" s="13" t="s">
        <v>17</v>
      </c>
      <c r="C51" s="14"/>
      <c r="D51" s="15"/>
      <c r="E51" s="16">
        <v>100</v>
      </c>
      <c r="F51" s="17">
        <f>E51/$E$47</f>
        <v>4.3478260869565216E-2</v>
      </c>
      <c r="G51" s="13" t="s">
        <v>30</v>
      </c>
      <c r="H51" s="18"/>
      <c r="I51" s="18"/>
      <c r="J51" s="18"/>
    </row>
    <row r="52" spans="1:10" x14ac:dyDescent="0.25">
      <c r="A52" s="139" t="s">
        <v>2</v>
      </c>
      <c r="B52" s="150"/>
      <c r="C52" s="9"/>
      <c r="D52" s="9"/>
      <c r="E52" s="10">
        <f>SUM(E53:E56)</f>
        <v>3300</v>
      </c>
      <c r="F52" s="11">
        <f>SUM(F53:F56)</f>
        <v>1</v>
      </c>
      <c r="G52" s="12"/>
      <c r="H52" s="12"/>
      <c r="I52" s="12"/>
      <c r="J52" s="9"/>
    </row>
    <row r="53" spans="1:10" x14ac:dyDescent="0.25">
      <c r="A53" s="13">
        <v>1</v>
      </c>
      <c r="B53" s="13" t="s">
        <v>21</v>
      </c>
      <c r="C53" s="14"/>
      <c r="D53" s="15"/>
      <c r="E53" s="16">
        <v>2000</v>
      </c>
      <c r="F53" s="17">
        <f>E53/$E$52</f>
        <v>0.60606060606060608</v>
      </c>
      <c r="G53" s="13" t="s">
        <v>32</v>
      </c>
      <c r="H53" s="18"/>
      <c r="I53" s="18"/>
      <c r="J53" s="18"/>
    </row>
    <row r="54" spans="1:10" x14ac:dyDescent="0.25">
      <c r="A54" s="13">
        <v>2</v>
      </c>
      <c r="B54" s="19" t="s">
        <v>15</v>
      </c>
      <c r="C54" s="14"/>
      <c r="D54" s="15"/>
      <c r="E54" s="16">
        <v>800</v>
      </c>
      <c r="F54" s="17">
        <f>E54/$E$52</f>
        <v>0.24242424242424243</v>
      </c>
      <c r="G54" s="13" t="s">
        <v>145</v>
      </c>
      <c r="H54" s="18"/>
      <c r="I54" s="18"/>
      <c r="J54" s="18"/>
    </row>
    <row r="55" spans="1:10" x14ac:dyDescent="0.25">
      <c r="A55" s="13">
        <v>3</v>
      </c>
      <c r="B55" s="19" t="s">
        <v>16</v>
      </c>
      <c r="C55" s="14"/>
      <c r="D55" s="15"/>
      <c r="E55" s="16">
        <v>400</v>
      </c>
      <c r="F55" s="17">
        <f>E55/$E$52</f>
        <v>0.12121212121212122</v>
      </c>
      <c r="G55" s="18" t="s">
        <v>62</v>
      </c>
      <c r="H55" s="18"/>
      <c r="I55" s="18"/>
      <c r="J55" s="18"/>
    </row>
    <row r="56" spans="1:10" x14ac:dyDescent="0.25">
      <c r="A56" s="13">
        <v>4</v>
      </c>
      <c r="B56" s="13" t="s">
        <v>36</v>
      </c>
      <c r="C56" s="14"/>
      <c r="D56" s="15"/>
      <c r="E56" s="16">
        <v>100</v>
      </c>
      <c r="F56" s="17">
        <f>E56/$E$52</f>
        <v>3.0303030303030304E-2</v>
      </c>
      <c r="G56" s="13" t="s">
        <v>37</v>
      </c>
      <c r="H56" s="18"/>
      <c r="I56" s="18"/>
      <c r="J56" s="18"/>
    </row>
    <row r="57" spans="1:10" x14ac:dyDescent="0.25">
      <c r="A57" s="139" t="s">
        <v>38</v>
      </c>
      <c r="B57" s="150"/>
      <c r="C57" s="9"/>
      <c r="D57" s="9"/>
      <c r="E57" s="10">
        <f>SUM(E58:E62)</f>
        <v>4100</v>
      </c>
      <c r="F57" s="11">
        <f>SUM(F58:F62)</f>
        <v>1</v>
      </c>
      <c r="G57" s="12"/>
      <c r="H57" s="12"/>
      <c r="I57" s="12"/>
      <c r="J57" s="9"/>
    </row>
    <row r="58" spans="1:10" x14ac:dyDescent="0.25">
      <c r="A58" s="13">
        <v>1</v>
      </c>
      <c r="B58" s="13" t="s">
        <v>21</v>
      </c>
      <c r="C58" s="14"/>
      <c r="D58" s="15"/>
      <c r="E58" s="16">
        <v>1000</v>
      </c>
      <c r="F58" s="17">
        <f>E58/$E$57</f>
        <v>0.24390243902439024</v>
      </c>
      <c r="G58" s="13" t="s">
        <v>39</v>
      </c>
      <c r="H58" s="18"/>
      <c r="I58" s="18"/>
      <c r="J58" s="18"/>
    </row>
    <row r="59" spans="1:10" x14ac:dyDescent="0.25">
      <c r="A59" s="13">
        <v>2</v>
      </c>
      <c r="B59" s="19" t="s">
        <v>15</v>
      </c>
      <c r="C59" s="14"/>
      <c r="D59" s="15"/>
      <c r="E59" s="16">
        <v>800</v>
      </c>
      <c r="F59" s="17">
        <f>E59/$E$57</f>
        <v>0.1951219512195122</v>
      </c>
      <c r="G59" s="13" t="s">
        <v>146</v>
      </c>
      <c r="H59" s="18"/>
      <c r="I59" s="18"/>
      <c r="J59" s="18"/>
    </row>
    <row r="60" spans="1:10" x14ac:dyDescent="0.25">
      <c r="A60" s="13">
        <v>3</v>
      </c>
      <c r="B60" s="19" t="s">
        <v>16</v>
      </c>
      <c r="C60" s="14"/>
      <c r="D60" s="15"/>
      <c r="E60" s="16">
        <v>1200</v>
      </c>
      <c r="F60" s="17">
        <f>E60/$E$57</f>
        <v>0.29268292682926828</v>
      </c>
      <c r="G60" s="18" t="s">
        <v>61</v>
      </c>
      <c r="H60" s="18"/>
      <c r="I60" s="18"/>
      <c r="J60" s="18"/>
    </row>
    <row r="61" spans="1:10" x14ac:dyDescent="0.25">
      <c r="A61" s="13">
        <v>4</v>
      </c>
      <c r="B61" s="19" t="s">
        <v>91</v>
      </c>
      <c r="C61" s="14"/>
      <c r="D61" s="15"/>
      <c r="E61" s="16">
        <v>1000</v>
      </c>
      <c r="F61" s="17">
        <f>E61/$E$57</f>
        <v>0.24390243902439024</v>
      </c>
      <c r="G61" s="18" t="s">
        <v>27</v>
      </c>
      <c r="H61" s="18"/>
      <c r="I61" s="18"/>
      <c r="J61" s="18"/>
    </row>
    <row r="62" spans="1:10" x14ac:dyDescent="0.25">
      <c r="A62" s="13">
        <v>5</v>
      </c>
      <c r="B62" s="13" t="s">
        <v>17</v>
      </c>
      <c r="C62" s="14"/>
      <c r="D62" s="15"/>
      <c r="E62" s="16">
        <v>100</v>
      </c>
      <c r="F62" s="17">
        <f>E62/$E$57</f>
        <v>2.4390243902439025E-2</v>
      </c>
      <c r="G62" s="13" t="s">
        <v>22</v>
      </c>
      <c r="H62" s="18"/>
      <c r="I62" s="18"/>
      <c r="J62" s="18"/>
    </row>
    <row r="63" spans="1:10" x14ac:dyDescent="0.25">
      <c r="A63" s="139" t="s">
        <v>48</v>
      </c>
      <c r="B63" s="150"/>
      <c r="C63" s="9"/>
      <c r="D63" s="9"/>
      <c r="E63" s="10">
        <f>SUM(E64:E68)</f>
        <v>3500</v>
      </c>
      <c r="F63" s="11">
        <f>SUM(F64:F68)</f>
        <v>1</v>
      </c>
      <c r="G63" s="12"/>
      <c r="H63" s="12"/>
      <c r="I63" s="12"/>
      <c r="J63" s="9"/>
    </row>
    <row r="64" spans="1:10" x14ac:dyDescent="0.25">
      <c r="A64" s="13">
        <v>1</v>
      </c>
      <c r="B64" s="13" t="s">
        <v>21</v>
      </c>
      <c r="C64" s="14"/>
      <c r="D64" s="15"/>
      <c r="E64" s="16">
        <v>1000</v>
      </c>
      <c r="F64" s="17">
        <f>E64/$E$63</f>
        <v>0.2857142857142857</v>
      </c>
      <c r="G64" s="13" t="s">
        <v>56</v>
      </c>
      <c r="H64" s="18"/>
      <c r="I64" s="18"/>
      <c r="J64" s="18"/>
    </row>
    <row r="65" spans="1:10" x14ac:dyDescent="0.25">
      <c r="A65" s="13">
        <v>2</v>
      </c>
      <c r="B65" s="19" t="s">
        <v>15</v>
      </c>
      <c r="C65" s="14"/>
      <c r="D65" s="15"/>
      <c r="E65" s="16">
        <v>800</v>
      </c>
      <c r="F65" s="17">
        <f>E65/$E$63</f>
        <v>0.22857142857142856</v>
      </c>
      <c r="G65" s="13" t="s">
        <v>145</v>
      </c>
      <c r="H65" s="18"/>
      <c r="I65" s="18"/>
      <c r="J65" s="18"/>
    </row>
    <row r="66" spans="1:10" x14ac:dyDescent="0.25">
      <c r="A66" s="13">
        <v>3</v>
      </c>
      <c r="B66" s="19" t="s">
        <v>16</v>
      </c>
      <c r="C66" s="14"/>
      <c r="D66" s="15"/>
      <c r="E66" s="16">
        <v>400</v>
      </c>
      <c r="F66" s="17">
        <f>E66/$E$63</f>
        <v>0.11428571428571428</v>
      </c>
      <c r="G66" s="18" t="s">
        <v>61</v>
      </c>
      <c r="H66" s="18"/>
      <c r="I66" s="18"/>
      <c r="J66" s="18"/>
    </row>
    <row r="67" spans="1:10" x14ac:dyDescent="0.25">
      <c r="A67" s="13">
        <v>4</v>
      </c>
      <c r="B67" s="19" t="s">
        <v>49</v>
      </c>
      <c r="C67" s="14"/>
      <c r="D67" s="15"/>
      <c r="E67" s="16">
        <v>1200</v>
      </c>
      <c r="F67" s="17">
        <f>E67/$E$63</f>
        <v>0.34285714285714286</v>
      </c>
      <c r="G67" s="18" t="s">
        <v>92</v>
      </c>
      <c r="H67" s="18"/>
      <c r="I67" s="18"/>
      <c r="J67" s="18"/>
    </row>
    <row r="68" spans="1:10" x14ac:dyDescent="0.25">
      <c r="A68" s="13">
        <v>5</v>
      </c>
      <c r="B68" s="13" t="s">
        <v>17</v>
      </c>
      <c r="C68" s="14"/>
      <c r="D68" s="15"/>
      <c r="E68" s="16">
        <v>100</v>
      </c>
      <c r="F68" s="17">
        <f>E68/$E$63</f>
        <v>2.8571428571428571E-2</v>
      </c>
      <c r="G68" s="13" t="s">
        <v>22</v>
      </c>
      <c r="H68" s="18"/>
      <c r="I68" s="18"/>
      <c r="J68" s="18"/>
    </row>
    <row r="69" spans="1:10" x14ac:dyDescent="0.25">
      <c r="A69" s="137" t="s">
        <v>50</v>
      </c>
      <c r="B69" s="138"/>
      <c r="C69" s="31"/>
      <c r="D69" s="31"/>
      <c r="E69" s="32">
        <f>SUM(E70)</f>
        <v>31038</v>
      </c>
      <c r="F69" s="31"/>
      <c r="G69" s="31"/>
      <c r="H69" s="31"/>
      <c r="I69" s="31"/>
      <c r="J69" s="31"/>
    </row>
    <row r="70" spans="1:10" s="21" customFormat="1" ht="14.25" x14ac:dyDescent="0.25">
      <c r="A70" s="139" t="s">
        <v>55</v>
      </c>
      <c r="B70" s="150"/>
      <c r="C70" s="61"/>
      <c r="D70" s="49"/>
      <c r="E70" s="10">
        <f>SUM(E71:E75)</f>
        <v>31038</v>
      </c>
      <c r="F70" s="62">
        <v>1</v>
      </c>
      <c r="G70" s="59"/>
      <c r="H70" s="60"/>
      <c r="I70" s="60"/>
      <c r="J70" s="60"/>
    </row>
    <row r="71" spans="1:10" s="21" customFormat="1" x14ac:dyDescent="0.25">
      <c r="A71" s="50">
        <v>1</v>
      </c>
      <c r="B71" s="13" t="s">
        <v>51</v>
      </c>
      <c r="C71" s="51"/>
      <c r="D71" s="52"/>
      <c r="E71" s="16">
        <v>1000</v>
      </c>
      <c r="F71" s="17">
        <f>E71/E70</f>
        <v>3.2218570784200012E-2</v>
      </c>
      <c r="G71" s="13" t="s">
        <v>57</v>
      </c>
      <c r="H71" s="58"/>
      <c r="I71" s="58"/>
      <c r="J71" s="58"/>
    </row>
    <row r="72" spans="1:10" x14ac:dyDescent="0.25">
      <c r="A72" s="53">
        <v>2</v>
      </c>
      <c r="B72" s="13" t="s">
        <v>52</v>
      </c>
      <c r="C72" s="54"/>
      <c r="D72" s="54"/>
      <c r="E72" s="16">
        <v>2800</v>
      </c>
      <c r="F72" s="17">
        <f>E72/E70</f>
        <v>9.0211998195760035E-2</v>
      </c>
      <c r="G72" s="13" t="s">
        <v>53</v>
      </c>
      <c r="H72" s="58"/>
      <c r="I72" s="58"/>
      <c r="J72" s="58"/>
    </row>
    <row r="73" spans="1:10" x14ac:dyDescent="0.25">
      <c r="A73" s="53">
        <v>3</v>
      </c>
      <c r="B73" s="13" t="s">
        <v>59</v>
      </c>
      <c r="C73" s="54"/>
      <c r="D73" s="54"/>
      <c r="E73" s="16">
        <v>21760</v>
      </c>
      <c r="F73" s="17">
        <f>E73/E70</f>
        <v>0.70107610026419231</v>
      </c>
      <c r="G73" s="13" t="s">
        <v>89</v>
      </c>
      <c r="H73" s="58"/>
      <c r="I73" s="58"/>
      <c r="J73" s="58"/>
    </row>
    <row r="74" spans="1:10" x14ac:dyDescent="0.25">
      <c r="A74" s="53">
        <v>4</v>
      </c>
      <c r="B74" s="13" t="s">
        <v>58</v>
      </c>
      <c r="C74" s="54"/>
      <c r="D74" s="54"/>
      <c r="E74" s="16">
        <v>4000</v>
      </c>
      <c r="F74" s="17">
        <f>E74/E70</f>
        <v>0.12887428313680005</v>
      </c>
      <c r="G74" s="13" t="s">
        <v>54</v>
      </c>
      <c r="H74" s="58"/>
      <c r="I74" s="58"/>
      <c r="J74" s="58"/>
    </row>
    <row r="75" spans="1:10" x14ac:dyDescent="0.25">
      <c r="A75" s="55">
        <v>5</v>
      </c>
      <c r="B75" s="13" t="s">
        <v>17</v>
      </c>
      <c r="C75" s="56"/>
      <c r="D75" s="57"/>
      <c r="E75" s="16">
        <v>1478</v>
      </c>
      <c r="F75" s="17">
        <f>E75/E70</f>
        <v>4.7619047619047616E-2</v>
      </c>
      <c r="G75" s="13" t="s">
        <v>90</v>
      </c>
      <c r="H75" s="58"/>
      <c r="I75" s="58"/>
      <c r="J75" s="58"/>
    </row>
    <row r="76" spans="1:10" x14ac:dyDescent="0.25">
      <c r="A76" s="46"/>
      <c r="B76" s="47"/>
      <c r="C76" s="47"/>
      <c r="D76" s="47"/>
      <c r="E76" s="47"/>
      <c r="F76" s="47"/>
      <c r="G76" s="47"/>
      <c r="H76" s="47"/>
      <c r="I76" s="47"/>
      <c r="J76" s="48"/>
    </row>
  </sheetData>
  <mergeCells count="24">
    <mergeCell ref="A70:B70"/>
    <mergeCell ref="A52:B52"/>
    <mergeCell ref="A57:B57"/>
    <mergeCell ref="A36:B36"/>
    <mergeCell ref="A63:B63"/>
    <mergeCell ref="A69:B69"/>
    <mergeCell ref="A21:B21"/>
    <mergeCell ref="A26:B26"/>
    <mergeCell ref="A31:B31"/>
    <mergeCell ref="A42:B42"/>
    <mergeCell ref="A47:B47"/>
    <mergeCell ref="A1:J1"/>
    <mergeCell ref="A2:J2"/>
    <mergeCell ref="A3:J3"/>
    <mergeCell ref="A4:A5"/>
    <mergeCell ref="B4:B5"/>
    <mergeCell ref="C4:F4"/>
    <mergeCell ref="G4:G5"/>
    <mergeCell ref="H4:J4"/>
    <mergeCell ref="A6:B6"/>
    <mergeCell ref="A7:B7"/>
    <mergeCell ref="A8:B8"/>
    <mergeCell ref="A13:B13"/>
    <mergeCell ref="A17:B17"/>
  </mergeCells>
  <phoneticPr fontId="2" type="noConversion"/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tabSelected="1" topLeftCell="A40" workbookViewId="0">
      <selection activeCell="G22" sqref="G22"/>
    </sheetView>
  </sheetViews>
  <sheetFormatPr defaultRowHeight="16.5" x14ac:dyDescent="0.25"/>
  <cols>
    <col min="1" max="2" width="18.625" bestFit="1" customWidth="1"/>
    <col min="3" max="3" width="4.75" bestFit="1" customWidth="1"/>
    <col min="4" max="4" width="3" bestFit="1" customWidth="1"/>
    <col min="5" max="5" width="8.875" bestFit="1" customWidth="1"/>
    <col min="6" max="6" width="9.25" style="128" bestFit="1" customWidth="1"/>
    <col min="7" max="7" width="36.375" bestFit="1" customWidth="1"/>
    <col min="8" max="10" width="4.75" bestFit="1" customWidth="1"/>
  </cols>
  <sheetData>
    <row r="1" spans="1:12" x14ac:dyDescent="0.25">
      <c r="A1" s="141" t="s">
        <v>73</v>
      </c>
      <c r="B1" s="142"/>
      <c r="C1" s="142"/>
      <c r="D1" s="142"/>
      <c r="E1" s="142"/>
      <c r="F1" s="142"/>
      <c r="G1" s="143"/>
      <c r="H1" s="143"/>
      <c r="I1" s="143"/>
      <c r="J1" s="143"/>
    </row>
    <row r="2" spans="1:12" x14ac:dyDescent="0.25">
      <c r="A2" s="144" t="s">
        <v>66</v>
      </c>
      <c r="B2" s="145"/>
      <c r="C2" s="145"/>
      <c r="D2" s="145"/>
      <c r="E2" s="145"/>
      <c r="F2" s="145"/>
      <c r="G2" s="145"/>
      <c r="H2" s="145"/>
      <c r="I2" s="145"/>
      <c r="J2" s="146"/>
    </row>
    <row r="3" spans="1:12" x14ac:dyDescent="0.25">
      <c r="A3" s="147" t="s">
        <v>3</v>
      </c>
      <c r="B3" s="149" t="s">
        <v>4</v>
      </c>
      <c r="C3" s="149" t="s">
        <v>5</v>
      </c>
      <c r="D3" s="149"/>
      <c r="E3" s="149"/>
      <c r="F3" s="149"/>
      <c r="G3" s="149" t="s">
        <v>6</v>
      </c>
      <c r="H3" s="149" t="s">
        <v>7</v>
      </c>
      <c r="I3" s="149"/>
      <c r="J3" s="149"/>
    </row>
    <row r="4" spans="1:12" x14ac:dyDescent="0.25">
      <c r="A4" s="148"/>
      <c r="B4" s="149"/>
      <c r="C4" s="94" t="s">
        <v>8</v>
      </c>
      <c r="D4" s="94" t="s">
        <v>9</v>
      </c>
      <c r="E4" s="94" t="s">
        <v>10</v>
      </c>
      <c r="F4" s="114" t="s">
        <v>9</v>
      </c>
      <c r="G4" s="149"/>
      <c r="H4" s="94" t="s">
        <v>11</v>
      </c>
      <c r="I4" s="94" t="s">
        <v>12</v>
      </c>
      <c r="J4" s="94" t="s">
        <v>13</v>
      </c>
    </row>
    <row r="5" spans="1:12" x14ac:dyDescent="0.25">
      <c r="A5" s="135" t="s">
        <v>45</v>
      </c>
      <c r="B5" s="136"/>
      <c r="C5" s="4"/>
      <c r="D5" s="4"/>
      <c r="E5" s="5">
        <f>SUM(E6,E59)</f>
        <v>652771</v>
      </c>
      <c r="F5" s="115"/>
      <c r="G5" s="7"/>
      <c r="H5" s="7"/>
      <c r="I5" s="7"/>
      <c r="J5" s="7"/>
    </row>
    <row r="6" spans="1:12" x14ac:dyDescent="0.25">
      <c r="A6" s="137" t="s">
        <v>0</v>
      </c>
      <c r="B6" s="138"/>
      <c r="C6" s="30">
        <v>0</v>
      </c>
      <c r="D6" s="30"/>
      <c r="E6" s="34">
        <f>SUM(E7,E14,E17,E20,E28,E32,E36,E40,E44,E48,E51)</f>
        <v>641771</v>
      </c>
      <c r="F6" s="116"/>
      <c r="G6" s="33"/>
      <c r="H6" s="33"/>
      <c r="I6" s="33"/>
      <c r="J6" s="33"/>
    </row>
    <row r="7" spans="1:12" s="1" customFormat="1" ht="15.75" x14ac:dyDescent="0.25">
      <c r="A7" s="139" t="s">
        <v>98</v>
      </c>
      <c r="B7" s="140"/>
      <c r="C7" s="9"/>
      <c r="D7" s="9"/>
      <c r="E7" s="127">
        <f>SUM(E8:E13)</f>
        <v>3630</v>
      </c>
      <c r="F7" s="11">
        <f>SUM(F8:F13)</f>
        <v>1</v>
      </c>
      <c r="G7" s="12"/>
      <c r="H7" s="12"/>
      <c r="I7" s="12"/>
      <c r="J7" s="9"/>
    </row>
    <row r="8" spans="1:12" s="1" customFormat="1" ht="15.75" x14ac:dyDescent="0.25">
      <c r="A8" s="13">
        <v>1</v>
      </c>
      <c r="B8" s="13" t="s">
        <v>110</v>
      </c>
      <c r="C8" s="14"/>
      <c r="D8" s="15"/>
      <c r="E8" s="16">
        <v>800</v>
      </c>
      <c r="F8" s="17">
        <f>E8/$E$7</f>
        <v>0.22038567493112948</v>
      </c>
      <c r="G8" s="63" t="s">
        <v>141</v>
      </c>
      <c r="H8" s="18"/>
      <c r="I8" s="18"/>
      <c r="J8" s="18"/>
    </row>
    <row r="9" spans="1:12" s="1" customFormat="1" ht="15.75" x14ac:dyDescent="0.25">
      <c r="A9" s="13">
        <v>2</v>
      </c>
      <c r="B9" s="19" t="s">
        <v>143</v>
      </c>
      <c r="C9" s="14"/>
      <c r="D9" s="15"/>
      <c r="E9" s="20">
        <v>200</v>
      </c>
      <c r="F9" s="17">
        <f t="shared" ref="F9:F13" si="0">E9/$E$7</f>
        <v>5.5096418732782371E-2</v>
      </c>
      <c r="G9" s="13" t="s">
        <v>142</v>
      </c>
      <c r="H9" s="18"/>
      <c r="I9" s="18"/>
      <c r="J9" s="18"/>
      <c r="L9" s="13"/>
    </row>
    <row r="10" spans="1:12" s="1" customFormat="1" ht="15.75" x14ac:dyDescent="0.25">
      <c r="A10" s="13">
        <v>3</v>
      </c>
      <c r="B10" s="19" t="s">
        <v>111</v>
      </c>
      <c r="C10" s="14"/>
      <c r="D10" s="15"/>
      <c r="E10" s="20">
        <v>200</v>
      </c>
      <c r="F10" s="17">
        <f t="shared" si="0"/>
        <v>5.5096418732782371E-2</v>
      </c>
      <c r="G10" s="13" t="s">
        <v>144</v>
      </c>
      <c r="H10" s="18"/>
      <c r="I10" s="18"/>
      <c r="J10" s="18"/>
      <c r="L10" s="108"/>
    </row>
    <row r="11" spans="1:12" s="1" customFormat="1" ht="15.75" x14ac:dyDescent="0.25">
      <c r="A11" s="13">
        <v>4</v>
      </c>
      <c r="B11" s="19" t="s">
        <v>112</v>
      </c>
      <c r="C11" s="14"/>
      <c r="D11" s="15"/>
      <c r="E11" s="20">
        <v>300</v>
      </c>
      <c r="F11" s="17">
        <f t="shared" si="0"/>
        <v>8.2644628099173556E-2</v>
      </c>
      <c r="G11" s="13" t="s">
        <v>159</v>
      </c>
      <c r="H11" s="18"/>
      <c r="I11" s="18"/>
      <c r="J11" s="18"/>
      <c r="L11" s="108"/>
    </row>
    <row r="12" spans="1:12" s="1" customFormat="1" ht="15.75" x14ac:dyDescent="0.25">
      <c r="A12" s="13">
        <v>5</v>
      </c>
      <c r="B12" s="19" t="s">
        <v>113</v>
      </c>
      <c r="C12" s="14"/>
      <c r="D12" s="15"/>
      <c r="E12" s="20">
        <v>1800</v>
      </c>
      <c r="F12" s="17">
        <f t="shared" si="0"/>
        <v>0.49586776859504134</v>
      </c>
      <c r="G12" s="13" t="s">
        <v>160</v>
      </c>
      <c r="H12" s="18"/>
      <c r="I12" s="18"/>
      <c r="J12" s="18"/>
      <c r="L12" s="108"/>
    </row>
    <row r="13" spans="1:12" s="1" customFormat="1" ht="15.75" x14ac:dyDescent="0.25">
      <c r="A13" s="13">
        <v>6</v>
      </c>
      <c r="B13" s="19" t="s">
        <v>41</v>
      </c>
      <c r="C13" s="14"/>
      <c r="D13" s="15"/>
      <c r="E13" s="20">
        <v>330</v>
      </c>
      <c r="F13" s="17">
        <f t="shared" si="0"/>
        <v>9.0909090909090912E-2</v>
      </c>
      <c r="G13" s="13" t="s">
        <v>42</v>
      </c>
      <c r="H13" s="18"/>
      <c r="I13" s="18"/>
      <c r="J13" s="18"/>
    </row>
    <row r="14" spans="1:12" s="1" customFormat="1" ht="15.75" x14ac:dyDescent="0.25">
      <c r="A14" s="139" t="s">
        <v>116</v>
      </c>
      <c r="B14" s="150"/>
      <c r="C14" s="66"/>
      <c r="D14" s="67"/>
      <c r="E14" s="111">
        <f>SUM(E15:E16)</f>
        <v>1100</v>
      </c>
      <c r="F14" s="112">
        <f>SUM(F15:F16)</f>
        <v>1</v>
      </c>
      <c r="G14" s="24"/>
      <c r="H14" s="68"/>
      <c r="I14" s="68"/>
      <c r="J14" s="68"/>
    </row>
    <row r="15" spans="1:12" s="1" customFormat="1" ht="15.75" x14ac:dyDescent="0.25">
      <c r="A15" s="13">
        <v>1</v>
      </c>
      <c r="B15" s="72" t="s">
        <v>114</v>
      </c>
      <c r="C15" s="69"/>
      <c r="D15" s="70"/>
      <c r="E15" s="71">
        <v>1000</v>
      </c>
      <c r="F15" s="17">
        <f>E15/$E$14</f>
        <v>0.90909090909090906</v>
      </c>
      <c r="G15" s="13" t="s">
        <v>183</v>
      </c>
      <c r="H15" s="73"/>
      <c r="I15" s="73"/>
      <c r="J15" s="73"/>
    </row>
    <row r="16" spans="1:12" s="1" customFormat="1" ht="15.75" x14ac:dyDescent="0.25">
      <c r="A16" s="13">
        <v>2</v>
      </c>
      <c r="B16" s="74" t="s">
        <v>68</v>
      </c>
      <c r="C16" s="69"/>
      <c r="D16" s="70"/>
      <c r="E16" s="71">
        <v>100</v>
      </c>
      <c r="F16" s="17">
        <f>E16/$E$14</f>
        <v>9.0909090909090912E-2</v>
      </c>
      <c r="G16" s="13" t="s">
        <v>42</v>
      </c>
      <c r="H16" s="73"/>
      <c r="I16" s="73"/>
      <c r="J16" s="73"/>
    </row>
    <row r="17" spans="1:10" s="1" customFormat="1" ht="15.75" x14ac:dyDescent="0.25">
      <c r="A17" s="139" t="s">
        <v>140</v>
      </c>
      <c r="B17" s="156"/>
      <c r="C17" s="40"/>
      <c r="D17" s="40"/>
      <c r="E17" s="109">
        <f>SUM(E18:E19)</f>
        <v>550</v>
      </c>
      <c r="F17" s="44">
        <f>SUM(F18:F19)</f>
        <v>1</v>
      </c>
      <c r="G17" s="40"/>
      <c r="H17" s="40"/>
      <c r="I17" s="40"/>
      <c r="J17" s="40"/>
    </row>
    <row r="18" spans="1:10" s="1" customFormat="1" ht="15.75" x14ac:dyDescent="0.25">
      <c r="A18" s="42">
        <v>1</v>
      </c>
      <c r="B18" s="42" t="s">
        <v>115</v>
      </c>
      <c r="C18" s="43"/>
      <c r="D18" s="43"/>
      <c r="E18" s="20">
        <v>500</v>
      </c>
      <c r="F18" s="45">
        <f>E18/$E$17</f>
        <v>0.90909090909090906</v>
      </c>
      <c r="G18" s="13" t="s">
        <v>184</v>
      </c>
      <c r="H18" s="43"/>
      <c r="I18" s="43"/>
      <c r="J18" s="43"/>
    </row>
    <row r="19" spans="1:10" s="1" customFormat="1" ht="15.75" x14ac:dyDescent="0.25">
      <c r="A19" s="42">
        <v>2</v>
      </c>
      <c r="B19" s="19" t="s">
        <v>41</v>
      </c>
      <c r="C19" s="43"/>
      <c r="D19" s="43"/>
      <c r="E19" s="20">
        <v>50</v>
      </c>
      <c r="F19" s="45">
        <f>E19/$E$17</f>
        <v>9.0909090909090912E-2</v>
      </c>
      <c r="G19" s="13" t="s">
        <v>42</v>
      </c>
      <c r="H19" s="43"/>
      <c r="I19" s="43"/>
      <c r="J19" s="43"/>
    </row>
    <row r="20" spans="1:10" s="101" customFormat="1" x14ac:dyDescent="0.25">
      <c r="A20" s="139" t="s">
        <v>117</v>
      </c>
      <c r="B20" s="140"/>
      <c r="C20" s="9"/>
      <c r="D20" s="9"/>
      <c r="E20" s="10">
        <f>SUM(E21:E27)</f>
        <v>13710</v>
      </c>
      <c r="F20" s="78">
        <f>SUM(F21:F27)</f>
        <v>1</v>
      </c>
      <c r="G20" s="12"/>
      <c r="H20" s="12"/>
      <c r="I20" s="12"/>
      <c r="J20" s="9"/>
    </row>
    <row r="21" spans="1:10" s="101" customFormat="1" x14ac:dyDescent="0.25">
      <c r="A21" s="13">
        <v>1</v>
      </c>
      <c r="B21" s="13" t="s">
        <v>118</v>
      </c>
      <c r="C21" s="14"/>
      <c r="D21" s="15"/>
      <c r="E21" s="16">
        <v>800</v>
      </c>
      <c r="F21" s="17">
        <f>E21/$E$20</f>
        <v>5.8351568198395334E-2</v>
      </c>
      <c r="G21" s="63" t="s">
        <v>141</v>
      </c>
      <c r="H21" s="18"/>
      <c r="I21" s="18"/>
      <c r="J21" s="18"/>
    </row>
    <row r="22" spans="1:10" s="101" customFormat="1" x14ac:dyDescent="0.25">
      <c r="A22" s="13">
        <v>2</v>
      </c>
      <c r="B22" s="19" t="s">
        <v>113</v>
      </c>
      <c r="C22" s="14"/>
      <c r="D22" s="15"/>
      <c r="E22" s="20">
        <v>1800</v>
      </c>
      <c r="F22" s="17">
        <f t="shared" ref="F22:F27" si="1">E22/$E$20</f>
        <v>0.13129102844638948</v>
      </c>
      <c r="G22" s="13" t="s">
        <v>161</v>
      </c>
      <c r="H22" s="18"/>
      <c r="I22" s="18"/>
      <c r="J22" s="18"/>
    </row>
    <row r="23" spans="1:10" s="101" customFormat="1" x14ac:dyDescent="0.25">
      <c r="A23" s="13">
        <v>3</v>
      </c>
      <c r="B23" s="19" t="s">
        <v>119</v>
      </c>
      <c r="C23" s="14"/>
      <c r="D23" s="15"/>
      <c r="E23" s="20">
        <v>200</v>
      </c>
      <c r="F23" s="17">
        <f t="shared" si="1"/>
        <v>1.4587892049598834E-2</v>
      </c>
      <c r="G23" s="85" t="s">
        <v>163</v>
      </c>
      <c r="H23" s="18"/>
      <c r="I23" s="18"/>
      <c r="J23" s="18"/>
    </row>
    <row r="24" spans="1:10" s="101" customFormat="1" x14ac:dyDescent="0.25">
      <c r="A24" s="13">
        <v>4</v>
      </c>
      <c r="B24" s="19" t="s">
        <v>120</v>
      </c>
      <c r="C24" s="14"/>
      <c r="D24" s="15"/>
      <c r="E24" s="20">
        <v>800</v>
      </c>
      <c r="F24" s="17">
        <f t="shared" si="1"/>
        <v>5.8351568198395334E-2</v>
      </c>
      <c r="G24" s="13" t="s">
        <v>185</v>
      </c>
      <c r="H24" s="18"/>
      <c r="I24" s="18"/>
      <c r="J24" s="18"/>
    </row>
    <row r="25" spans="1:10" s="101" customFormat="1" x14ac:dyDescent="0.25">
      <c r="A25" s="13">
        <v>5</v>
      </c>
      <c r="B25" s="19" t="s">
        <v>121</v>
      </c>
      <c r="C25" s="14"/>
      <c r="D25" s="15"/>
      <c r="E25" s="20">
        <v>600</v>
      </c>
      <c r="F25" s="17">
        <f t="shared" si="1"/>
        <v>4.3763676148796497E-2</v>
      </c>
      <c r="G25" s="13" t="s">
        <v>159</v>
      </c>
      <c r="H25" s="18"/>
      <c r="I25" s="18"/>
      <c r="J25" s="18"/>
    </row>
    <row r="26" spans="1:10" s="101" customFormat="1" ht="27" x14ac:dyDescent="0.25">
      <c r="A26" s="13">
        <v>6</v>
      </c>
      <c r="B26" s="19" t="s">
        <v>122</v>
      </c>
      <c r="C26" s="14"/>
      <c r="D26" s="15"/>
      <c r="E26" s="20">
        <v>8310</v>
      </c>
      <c r="F26" s="17">
        <f t="shared" si="1"/>
        <v>0.60612691466083146</v>
      </c>
      <c r="G26" s="63" t="s">
        <v>164</v>
      </c>
      <c r="H26" s="18"/>
      <c r="I26" s="18"/>
      <c r="J26" s="18"/>
    </row>
    <row r="27" spans="1:10" s="101" customFormat="1" x14ac:dyDescent="0.25">
      <c r="A27" s="13">
        <v>7</v>
      </c>
      <c r="B27" s="19" t="s">
        <v>41</v>
      </c>
      <c r="C27" s="14"/>
      <c r="D27" s="15"/>
      <c r="E27" s="20">
        <v>1200</v>
      </c>
      <c r="F27" s="17">
        <f t="shared" si="1"/>
        <v>8.7527352297592995E-2</v>
      </c>
      <c r="G27" s="13" t="s">
        <v>76</v>
      </c>
      <c r="H27" s="18"/>
      <c r="I27" s="18"/>
      <c r="J27" s="18"/>
    </row>
    <row r="28" spans="1:10" s="101" customFormat="1" x14ac:dyDescent="0.25">
      <c r="A28" s="139" t="s">
        <v>77</v>
      </c>
      <c r="B28" s="140"/>
      <c r="C28" s="9"/>
      <c r="D28" s="9"/>
      <c r="E28" s="10">
        <f>SUM(E29:E31)</f>
        <v>1760</v>
      </c>
      <c r="F28" s="78">
        <f>SUM(F29:F31)</f>
        <v>1</v>
      </c>
      <c r="G28" s="12"/>
      <c r="H28" s="79"/>
      <c r="I28" s="79"/>
      <c r="J28" s="79"/>
    </row>
    <row r="29" spans="1:10" s="101" customFormat="1" x14ac:dyDescent="0.25">
      <c r="A29" s="42">
        <v>1</v>
      </c>
      <c r="B29" s="13" t="s">
        <v>78</v>
      </c>
      <c r="C29" s="14"/>
      <c r="D29" s="15"/>
      <c r="E29" s="16">
        <v>1100</v>
      </c>
      <c r="F29" s="17">
        <f>E29/$E$28</f>
        <v>0.625</v>
      </c>
      <c r="G29" s="63" t="s">
        <v>173</v>
      </c>
      <c r="H29" s="58"/>
      <c r="I29" s="58"/>
      <c r="J29" s="58"/>
    </row>
    <row r="30" spans="1:10" s="101" customFormat="1" x14ac:dyDescent="0.25">
      <c r="A30" s="42">
        <v>2</v>
      </c>
      <c r="B30" s="19" t="s">
        <v>123</v>
      </c>
      <c r="C30" s="80"/>
      <c r="D30" s="80"/>
      <c r="E30" s="80">
        <v>500</v>
      </c>
      <c r="F30" s="17">
        <f t="shared" ref="F30:F31" si="2">E30/$E$28</f>
        <v>0.28409090909090912</v>
      </c>
      <c r="G30" s="13" t="s">
        <v>174</v>
      </c>
      <c r="H30" s="58"/>
      <c r="I30" s="58"/>
      <c r="J30" s="58"/>
    </row>
    <row r="31" spans="1:10" s="101" customFormat="1" x14ac:dyDescent="0.25">
      <c r="A31" s="42">
        <v>3</v>
      </c>
      <c r="B31" s="42" t="s">
        <v>41</v>
      </c>
      <c r="C31" s="43"/>
      <c r="D31" s="43"/>
      <c r="E31" s="43">
        <v>160</v>
      </c>
      <c r="F31" s="17">
        <f t="shared" si="2"/>
        <v>9.0909090909090912E-2</v>
      </c>
      <c r="G31" s="42" t="s">
        <v>76</v>
      </c>
      <c r="H31" s="43"/>
      <c r="I31" s="43"/>
      <c r="J31" s="43"/>
    </row>
    <row r="32" spans="1:10" s="101" customFormat="1" x14ac:dyDescent="0.25">
      <c r="A32" s="155" t="s">
        <v>100</v>
      </c>
      <c r="B32" s="156"/>
      <c r="C32" s="102"/>
      <c r="D32" s="103"/>
      <c r="E32" s="99">
        <f>SUM(E33:E35)</f>
        <v>25900</v>
      </c>
      <c r="F32" s="44">
        <f>SUM(F33:F35)</f>
        <v>11.260869565217391</v>
      </c>
      <c r="G32" s="92"/>
      <c r="H32" s="83"/>
      <c r="I32" s="83"/>
      <c r="J32" s="83"/>
    </row>
    <row r="33" spans="1:10" s="101" customFormat="1" x14ac:dyDescent="0.25">
      <c r="A33" s="42">
        <v>1</v>
      </c>
      <c r="B33" s="42" t="s">
        <v>124</v>
      </c>
      <c r="C33" s="104"/>
      <c r="D33" s="104"/>
      <c r="E33" s="98">
        <v>23000</v>
      </c>
      <c r="F33" s="45">
        <f>E33/$E$35</f>
        <v>10</v>
      </c>
      <c r="G33" s="85" t="s">
        <v>168</v>
      </c>
      <c r="H33" s="105"/>
      <c r="I33" s="105"/>
      <c r="J33" s="105"/>
    </row>
    <row r="34" spans="1:10" s="101" customFormat="1" x14ac:dyDescent="0.25">
      <c r="A34" s="42">
        <v>2</v>
      </c>
      <c r="B34" s="42" t="s">
        <v>125</v>
      </c>
      <c r="C34" s="104"/>
      <c r="D34" s="104"/>
      <c r="E34" s="98">
        <v>600</v>
      </c>
      <c r="F34" s="45">
        <f t="shared" ref="F34:F35" si="3">E34/$E$35</f>
        <v>0.2608695652173913</v>
      </c>
      <c r="G34" s="85" t="s">
        <v>169</v>
      </c>
      <c r="H34" s="105"/>
      <c r="I34" s="105"/>
      <c r="J34" s="105"/>
    </row>
    <row r="35" spans="1:10" s="101" customFormat="1" x14ac:dyDescent="0.25">
      <c r="A35" s="42">
        <v>3</v>
      </c>
      <c r="B35" s="42" t="s">
        <v>41</v>
      </c>
      <c r="C35" s="104"/>
      <c r="D35" s="104"/>
      <c r="E35" s="98">
        <v>2300</v>
      </c>
      <c r="F35" s="45">
        <f t="shared" si="3"/>
        <v>1</v>
      </c>
      <c r="G35" s="85" t="s">
        <v>76</v>
      </c>
      <c r="H35" s="105"/>
      <c r="I35" s="105"/>
      <c r="J35" s="105"/>
    </row>
    <row r="36" spans="1:10" s="101" customFormat="1" x14ac:dyDescent="0.25">
      <c r="A36" s="155" t="s">
        <v>101</v>
      </c>
      <c r="B36" s="156"/>
      <c r="C36" s="102"/>
      <c r="D36" s="103"/>
      <c r="E36" s="99">
        <f>SUM(E37:E39)</f>
        <v>300600</v>
      </c>
      <c r="F36" s="44">
        <f>SUM(F37:F39)</f>
        <v>11.107166999334662</v>
      </c>
      <c r="G36" s="92"/>
      <c r="H36" s="83"/>
      <c r="I36" s="83"/>
      <c r="J36" s="83"/>
    </row>
    <row r="37" spans="1:10" s="101" customFormat="1" x14ac:dyDescent="0.25">
      <c r="A37" s="42">
        <v>1</v>
      </c>
      <c r="B37" s="42" t="s">
        <v>124</v>
      </c>
      <c r="C37" s="104"/>
      <c r="D37" s="104"/>
      <c r="E37" s="98">
        <v>275000</v>
      </c>
      <c r="F37" s="45">
        <f>E37/$E$39</f>
        <v>11</v>
      </c>
      <c r="G37" s="85" t="s">
        <v>170</v>
      </c>
      <c r="H37" s="105"/>
      <c r="I37" s="105"/>
      <c r="J37" s="105"/>
    </row>
    <row r="38" spans="1:10" s="101" customFormat="1" x14ac:dyDescent="0.25">
      <c r="A38" s="42">
        <v>2</v>
      </c>
      <c r="B38" s="42" t="s">
        <v>125</v>
      </c>
      <c r="C38" s="104"/>
      <c r="D38" s="104"/>
      <c r="E38" s="98">
        <v>600</v>
      </c>
      <c r="F38" s="45">
        <f>E38/$E$39</f>
        <v>2.4E-2</v>
      </c>
      <c r="G38" s="85" t="s">
        <v>169</v>
      </c>
      <c r="H38" s="105"/>
      <c r="I38" s="105"/>
      <c r="J38" s="105"/>
    </row>
    <row r="39" spans="1:10" s="101" customFormat="1" x14ac:dyDescent="0.25">
      <c r="A39" s="42">
        <v>3</v>
      </c>
      <c r="B39" s="42" t="s">
        <v>41</v>
      </c>
      <c r="C39" s="104"/>
      <c r="D39" s="104"/>
      <c r="E39" s="98">
        <v>25000</v>
      </c>
      <c r="F39" s="45">
        <f>E39/E36</f>
        <v>8.316699933466401E-2</v>
      </c>
      <c r="G39" s="85" t="s">
        <v>76</v>
      </c>
      <c r="H39" s="105"/>
      <c r="I39" s="105"/>
      <c r="J39" s="105"/>
    </row>
    <row r="40" spans="1:10" s="101" customFormat="1" x14ac:dyDescent="0.25">
      <c r="A40" s="155" t="s">
        <v>80</v>
      </c>
      <c r="B40" s="156"/>
      <c r="C40" s="102"/>
      <c r="D40" s="103"/>
      <c r="E40" s="99">
        <f>SUM(E41:E43)</f>
        <v>3300</v>
      </c>
      <c r="F40" s="44">
        <f>SUM(F41:F43)</f>
        <v>11</v>
      </c>
      <c r="G40" s="92"/>
      <c r="H40" s="83"/>
      <c r="I40" s="83"/>
      <c r="J40" s="83"/>
    </row>
    <row r="41" spans="1:10" s="101" customFormat="1" x14ac:dyDescent="0.25">
      <c r="A41" s="42">
        <v>1</v>
      </c>
      <c r="B41" s="42" t="s">
        <v>79</v>
      </c>
      <c r="C41" s="104"/>
      <c r="D41" s="104"/>
      <c r="E41" s="98">
        <v>1500</v>
      </c>
      <c r="F41" s="45">
        <f>E41/$E$43</f>
        <v>5</v>
      </c>
      <c r="G41" s="13" t="s">
        <v>186</v>
      </c>
      <c r="H41" s="105"/>
      <c r="I41" s="105"/>
      <c r="J41" s="105"/>
    </row>
    <row r="42" spans="1:10" s="101" customFormat="1" x14ac:dyDescent="0.25">
      <c r="A42" s="42">
        <v>2</v>
      </c>
      <c r="B42" s="42" t="s">
        <v>81</v>
      </c>
      <c r="C42" s="104"/>
      <c r="D42" s="104"/>
      <c r="E42" s="98">
        <v>1500</v>
      </c>
      <c r="F42" s="45">
        <f t="shared" ref="F42:F43" si="4">E42/$E$43</f>
        <v>5</v>
      </c>
      <c r="G42" s="85" t="s">
        <v>96</v>
      </c>
      <c r="H42" s="105"/>
      <c r="I42" s="105"/>
      <c r="J42" s="105"/>
    </row>
    <row r="43" spans="1:10" s="101" customFormat="1" x14ac:dyDescent="0.25">
      <c r="A43" s="42">
        <v>3</v>
      </c>
      <c r="B43" s="42" t="s">
        <v>41</v>
      </c>
      <c r="C43" s="104"/>
      <c r="D43" s="104"/>
      <c r="E43" s="98">
        <v>300</v>
      </c>
      <c r="F43" s="45">
        <f t="shared" si="4"/>
        <v>1</v>
      </c>
      <c r="G43" s="85" t="s">
        <v>76</v>
      </c>
      <c r="H43" s="105"/>
      <c r="I43" s="105"/>
      <c r="J43" s="105"/>
    </row>
    <row r="44" spans="1:10" s="101" customFormat="1" x14ac:dyDescent="0.25">
      <c r="A44" s="157" t="s">
        <v>102</v>
      </c>
      <c r="B44" s="140"/>
      <c r="C44" s="100"/>
      <c r="D44" s="100"/>
      <c r="E44" s="110">
        <f>SUM(E45:E47)</f>
        <v>3850</v>
      </c>
      <c r="F44" s="106">
        <f>SUM(F45:F47)</f>
        <v>4.0526315789473681</v>
      </c>
      <c r="G44" s="107"/>
      <c r="H44" s="83"/>
      <c r="I44" s="83"/>
      <c r="J44" s="83"/>
    </row>
    <row r="45" spans="1:10" s="101" customFormat="1" x14ac:dyDescent="0.25">
      <c r="A45" s="42">
        <v>1</v>
      </c>
      <c r="B45" s="42" t="s">
        <v>118</v>
      </c>
      <c r="C45" s="104"/>
      <c r="D45" s="104"/>
      <c r="E45" s="98">
        <v>3000</v>
      </c>
      <c r="F45" s="45">
        <f>E45/$E$56</f>
        <v>3.1578947368421053</v>
      </c>
      <c r="G45" s="63" t="s">
        <v>141</v>
      </c>
      <c r="H45" s="105"/>
      <c r="I45" s="105"/>
      <c r="J45" s="105"/>
    </row>
    <row r="46" spans="1:10" s="101" customFormat="1" x14ac:dyDescent="0.25">
      <c r="A46" s="42">
        <v>2</v>
      </c>
      <c r="B46" s="42" t="s">
        <v>119</v>
      </c>
      <c r="C46" s="104"/>
      <c r="D46" s="104"/>
      <c r="E46" s="98">
        <v>500</v>
      </c>
      <c r="F46" s="45">
        <f t="shared" ref="F46:F47" si="5">E46/$E$56</f>
        <v>0.52631578947368418</v>
      </c>
      <c r="G46" s="85" t="s">
        <v>163</v>
      </c>
      <c r="H46" s="105"/>
      <c r="I46" s="105"/>
      <c r="J46" s="105"/>
    </row>
    <row r="47" spans="1:10" s="101" customFormat="1" x14ac:dyDescent="0.25">
      <c r="A47" s="87">
        <v>3</v>
      </c>
      <c r="B47" s="19" t="s">
        <v>41</v>
      </c>
      <c r="C47" s="104"/>
      <c r="D47" s="104"/>
      <c r="E47" s="43">
        <v>350</v>
      </c>
      <c r="F47" s="45">
        <f t="shared" si="5"/>
        <v>0.36842105263157893</v>
      </c>
      <c r="G47" s="85" t="s">
        <v>76</v>
      </c>
      <c r="H47" s="105"/>
      <c r="I47" s="105"/>
      <c r="J47" s="105"/>
    </row>
    <row r="48" spans="1:10" s="101" customFormat="1" x14ac:dyDescent="0.25">
      <c r="A48" s="157" t="s">
        <v>106</v>
      </c>
      <c r="B48" s="140"/>
      <c r="C48" s="100"/>
      <c r="D48" s="100"/>
      <c r="E48" s="99">
        <f>SUM(E49:E50)</f>
        <v>55000</v>
      </c>
      <c r="F48" s="44">
        <f>SUM(F49:F50)</f>
        <v>1</v>
      </c>
      <c r="G48" s="107"/>
      <c r="H48" s="83"/>
      <c r="I48" s="83"/>
      <c r="J48" s="83"/>
    </row>
    <row r="49" spans="1:10" s="101" customFormat="1" x14ac:dyDescent="0.25">
      <c r="A49" s="42">
        <v>1</v>
      </c>
      <c r="B49" s="42" t="s">
        <v>130</v>
      </c>
      <c r="C49" s="104"/>
      <c r="D49" s="104"/>
      <c r="E49" s="98">
        <v>50000</v>
      </c>
      <c r="F49" s="45">
        <f>E49/$E$48</f>
        <v>0.90909090909090906</v>
      </c>
      <c r="G49" s="85" t="s">
        <v>175</v>
      </c>
      <c r="H49" s="105"/>
      <c r="I49" s="105"/>
      <c r="J49" s="105"/>
    </row>
    <row r="50" spans="1:10" s="101" customFormat="1" x14ac:dyDescent="0.25">
      <c r="A50" s="42">
        <v>2</v>
      </c>
      <c r="B50" s="19" t="s">
        <v>41</v>
      </c>
      <c r="C50" s="104"/>
      <c r="D50" s="104"/>
      <c r="E50" s="43">
        <v>5000</v>
      </c>
      <c r="F50" s="45">
        <f>E50/$E$48</f>
        <v>9.0909090909090912E-2</v>
      </c>
      <c r="G50" s="85" t="s">
        <v>76</v>
      </c>
      <c r="H50" s="105"/>
      <c r="I50" s="105"/>
      <c r="J50" s="105"/>
    </row>
    <row r="51" spans="1:10" s="101" customFormat="1" x14ac:dyDescent="0.25">
      <c r="A51" s="157" t="s">
        <v>107</v>
      </c>
      <c r="B51" s="140"/>
      <c r="C51" s="100"/>
      <c r="D51" s="100"/>
      <c r="E51" s="99">
        <f>SUM(E52:E58)</f>
        <v>232371</v>
      </c>
      <c r="F51" s="44">
        <f>SUM(F52:F58)</f>
        <v>1</v>
      </c>
      <c r="G51" s="107"/>
      <c r="H51" s="83"/>
      <c r="I51" s="83"/>
      <c r="J51" s="83"/>
    </row>
    <row r="52" spans="1:10" s="101" customFormat="1" x14ac:dyDescent="0.25">
      <c r="A52" s="42">
        <v>1</v>
      </c>
      <c r="B52" s="96" t="s">
        <v>152</v>
      </c>
      <c r="C52" s="104"/>
      <c r="D52" s="104"/>
      <c r="E52" s="98">
        <v>1</v>
      </c>
      <c r="F52" s="45">
        <f>E52/$E$51</f>
        <v>4.3034629966734229E-6</v>
      </c>
      <c r="G52" s="85" t="s">
        <v>158</v>
      </c>
      <c r="H52" s="105"/>
      <c r="I52" s="105"/>
      <c r="J52" s="105"/>
    </row>
    <row r="53" spans="1:10" s="101" customFormat="1" x14ac:dyDescent="0.25">
      <c r="A53" s="42">
        <v>2</v>
      </c>
      <c r="B53" s="96" t="s">
        <v>151</v>
      </c>
      <c r="C53" s="104"/>
      <c r="D53" s="104"/>
      <c r="E53" s="98">
        <v>33000</v>
      </c>
      <c r="F53" s="45">
        <f t="shared" ref="F53:F58" si="6">E53/$E$51</f>
        <v>0.14201427889022297</v>
      </c>
      <c r="G53" s="85" t="s">
        <v>182</v>
      </c>
      <c r="H53" s="105"/>
      <c r="I53" s="105"/>
      <c r="J53" s="105"/>
    </row>
    <row r="54" spans="1:10" s="101" customFormat="1" x14ac:dyDescent="0.25">
      <c r="A54" s="87">
        <v>3</v>
      </c>
      <c r="B54" s="96" t="s">
        <v>153</v>
      </c>
      <c r="C54" s="104"/>
      <c r="D54" s="104"/>
      <c r="E54" s="98">
        <v>27600</v>
      </c>
      <c r="F54" s="45">
        <f t="shared" si="6"/>
        <v>0.11877557870818647</v>
      </c>
      <c r="G54" s="85" t="s">
        <v>182</v>
      </c>
      <c r="H54" s="105"/>
      <c r="I54" s="105"/>
      <c r="J54" s="105"/>
    </row>
    <row r="55" spans="1:10" s="101" customFormat="1" x14ac:dyDescent="0.25">
      <c r="A55" s="42">
        <v>4</v>
      </c>
      <c r="B55" s="96" t="s">
        <v>154</v>
      </c>
      <c r="C55" s="104"/>
      <c r="D55" s="104"/>
      <c r="E55" s="98">
        <v>53120</v>
      </c>
      <c r="F55" s="45">
        <f t="shared" si="6"/>
        <v>0.22859995438329223</v>
      </c>
      <c r="G55" s="85" t="s">
        <v>182</v>
      </c>
      <c r="H55" s="105"/>
      <c r="I55" s="105"/>
      <c r="J55" s="105"/>
    </row>
    <row r="56" spans="1:10" s="101" customFormat="1" x14ac:dyDescent="0.25">
      <c r="A56" s="42">
        <v>5</v>
      </c>
      <c r="B56" s="96" t="s">
        <v>155</v>
      </c>
      <c r="C56" s="104"/>
      <c r="D56" s="104"/>
      <c r="E56" s="98">
        <v>950</v>
      </c>
      <c r="F56" s="45">
        <f t="shared" si="6"/>
        <v>4.0882898468397521E-3</v>
      </c>
      <c r="G56" s="85" t="s">
        <v>182</v>
      </c>
      <c r="H56" s="105"/>
      <c r="I56" s="105"/>
      <c r="J56" s="105"/>
    </row>
    <row r="57" spans="1:10" s="101" customFormat="1" x14ac:dyDescent="0.25">
      <c r="A57" s="42">
        <v>6</v>
      </c>
      <c r="B57" s="96" t="s">
        <v>156</v>
      </c>
      <c r="C57" s="104"/>
      <c r="D57" s="104"/>
      <c r="E57" s="98">
        <v>97700</v>
      </c>
      <c r="F57" s="45">
        <f t="shared" si="6"/>
        <v>0.42044833477499344</v>
      </c>
      <c r="G57" s="85" t="s">
        <v>182</v>
      </c>
      <c r="H57" s="105"/>
      <c r="I57" s="105"/>
      <c r="J57" s="105"/>
    </row>
    <row r="58" spans="1:10" s="101" customFormat="1" x14ac:dyDescent="0.25">
      <c r="A58" s="42">
        <v>7</v>
      </c>
      <c r="B58" s="19" t="s">
        <v>136</v>
      </c>
      <c r="C58" s="104"/>
      <c r="D58" s="104"/>
      <c r="E58" s="98">
        <v>20000</v>
      </c>
      <c r="F58" s="45">
        <f t="shared" si="6"/>
        <v>8.6069259933468464E-2</v>
      </c>
      <c r="G58" s="85" t="s">
        <v>76</v>
      </c>
      <c r="H58" s="105"/>
      <c r="I58" s="105"/>
      <c r="J58" s="105"/>
    </row>
    <row r="59" spans="1:10" s="8" customFormat="1" ht="15.75" x14ac:dyDescent="0.25">
      <c r="A59" s="137" t="s">
        <v>47</v>
      </c>
      <c r="B59" s="154"/>
      <c r="C59" s="30">
        <v>0</v>
      </c>
      <c r="D59" s="30"/>
      <c r="E59" s="34">
        <f>SUM(E60)</f>
        <v>11000</v>
      </c>
      <c r="F59" s="119">
        <f>E60/E59</f>
        <v>1</v>
      </c>
      <c r="G59" s="33"/>
      <c r="H59" s="33"/>
      <c r="I59" s="33"/>
      <c r="J59" s="33"/>
    </row>
    <row r="60" spans="1:10" s="1" customFormat="1" ht="16.5" customHeight="1" x14ac:dyDescent="0.25">
      <c r="A60" s="95" t="s">
        <v>93</v>
      </c>
      <c r="B60" s="93"/>
      <c r="C60" s="60"/>
      <c r="D60" s="60"/>
      <c r="E60" s="64">
        <f>SUM(E61:E62)</f>
        <v>11000</v>
      </c>
      <c r="F60" s="120">
        <f>SUM(F61:F62)</f>
        <v>1</v>
      </c>
      <c r="G60" s="60"/>
      <c r="H60" s="60"/>
      <c r="I60" s="60"/>
      <c r="J60" s="60"/>
    </row>
    <row r="61" spans="1:10" s="1" customFormat="1" ht="27" x14ac:dyDescent="0.25">
      <c r="A61" s="42">
        <v>1</v>
      </c>
      <c r="B61" s="42" t="s">
        <v>94</v>
      </c>
      <c r="C61" s="42"/>
      <c r="D61" s="42"/>
      <c r="E61" s="16">
        <v>10000</v>
      </c>
      <c r="F61" s="65">
        <f>E61/$E$59</f>
        <v>0.90909090909090906</v>
      </c>
      <c r="G61" s="97" t="s">
        <v>95</v>
      </c>
      <c r="H61" s="42"/>
      <c r="I61" s="42"/>
      <c r="J61" s="42"/>
    </row>
    <row r="62" spans="1:10" s="1" customFormat="1" ht="15.75" x14ac:dyDescent="0.25">
      <c r="A62" s="42">
        <v>2</v>
      </c>
      <c r="B62" s="42" t="s">
        <v>41</v>
      </c>
      <c r="C62" s="42"/>
      <c r="D62" s="42"/>
      <c r="E62" s="16">
        <v>1000</v>
      </c>
      <c r="F62" s="65">
        <f>E62/$E$59</f>
        <v>9.0909090909090912E-2</v>
      </c>
      <c r="G62" s="13" t="s">
        <v>42</v>
      </c>
      <c r="H62" s="42"/>
      <c r="I62" s="42"/>
      <c r="J62" s="42"/>
    </row>
  </sheetData>
  <mergeCells count="21">
    <mergeCell ref="A1:J1"/>
    <mergeCell ref="A2:J2"/>
    <mergeCell ref="A3:A4"/>
    <mergeCell ref="B3:B4"/>
    <mergeCell ref="C3:F3"/>
    <mergeCell ref="G3:G4"/>
    <mergeCell ref="H3:J3"/>
    <mergeCell ref="A28:B28"/>
    <mergeCell ref="A32:B32"/>
    <mergeCell ref="A5:B5"/>
    <mergeCell ref="A6:B6"/>
    <mergeCell ref="A7:B7"/>
    <mergeCell ref="A14:B14"/>
    <mergeCell ref="A17:B17"/>
    <mergeCell ref="A20:B20"/>
    <mergeCell ref="A59:B59"/>
    <mergeCell ref="A36:B36"/>
    <mergeCell ref="A40:B40"/>
    <mergeCell ref="A51:B51"/>
    <mergeCell ref="A44:B44"/>
    <mergeCell ref="A48:B48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workbookViewId="0">
      <selection activeCell="E11" sqref="E11"/>
    </sheetView>
  </sheetViews>
  <sheetFormatPr defaultRowHeight="15.75" x14ac:dyDescent="0.25"/>
  <cols>
    <col min="1" max="1" width="9.625" style="1" bestFit="1" customWidth="1"/>
    <col min="2" max="2" width="13.125" style="1" customWidth="1"/>
    <col min="3" max="3" width="4.75" style="1" bestFit="1" customWidth="1"/>
    <col min="4" max="4" width="3" style="1" bestFit="1" customWidth="1"/>
    <col min="5" max="5" width="9.5" style="1" customWidth="1"/>
    <col min="6" max="6" width="9.625" style="1" bestFit="1" customWidth="1"/>
    <col min="7" max="7" width="38.75" style="1" bestFit="1" customWidth="1"/>
    <col min="8" max="10" width="4.75" style="1" bestFit="1" customWidth="1"/>
    <col min="11" max="16384" width="9" style="1"/>
  </cols>
  <sheetData>
    <row r="1" spans="1:10" x14ac:dyDescent="0.25">
      <c r="A1" s="141" t="s">
        <v>74</v>
      </c>
      <c r="B1" s="142"/>
      <c r="C1" s="142"/>
      <c r="D1" s="142"/>
      <c r="E1" s="142"/>
      <c r="F1" s="142"/>
      <c r="G1" s="143"/>
      <c r="H1" s="143"/>
      <c r="I1" s="143"/>
      <c r="J1" s="143"/>
    </row>
    <row r="2" spans="1:10" x14ac:dyDescent="0.25">
      <c r="A2" s="144" t="s">
        <v>65</v>
      </c>
      <c r="B2" s="145"/>
      <c r="C2" s="145"/>
      <c r="D2" s="145"/>
      <c r="E2" s="145"/>
      <c r="F2" s="145"/>
      <c r="G2" s="145"/>
      <c r="H2" s="145"/>
      <c r="I2" s="145"/>
      <c r="J2" s="146"/>
    </row>
    <row r="3" spans="1:10" x14ac:dyDescent="0.25">
      <c r="A3" s="147" t="s">
        <v>3</v>
      </c>
      <c r="B3" s="149" t="s">
        <v>4</v>
      </c>
      <c r="C3" s="149" t="s">
        <v>5</v>
      </c>
      <c r="D3" s="149"/>
      <c r="E3" s="149"/>
      <c r="F3" s="149"/>
      <c r="G3" s="149" t="s">
        <v>6</v>
      </c>
      <c r="H3" s="149" t="s">
        <v>7</v>
      </c>
      <c r="I3" s="149"/>
      <c r="J3" s="149"/>
    </row>
    <row r="4" spans="1:10" x14ac:dyDescent="0.25">
      <c r="A4" s="148"/>
      <c r="B4" s="149"/>
      <c r="C4" s="23" t="s">
        <v>8</v>
      </c>
      <c r="D4" s="23" t="s">
        <v>9</v>
      </c>
      <c r="E4" s="23" t="s">
        <v>10</v>
      </c>
      <c r="F4" s="3" t="s">
        <v>9</v>
      </c>
      <c r="G4" s="149"/>
      <c r="H4" s="23" t="s">
        <v>11</v>
      </c>
      <c r="I4" s="23" t="s">
        <v>12</v>
      </c>
      <c r="J4" s="23" t="s">
        <v>13</v>
      </c>
    </row>
    <row r="5" spans="1:10" x14ac:dyDescent="0.25">
      <c r="A5" s="160" t="s">
        <v>43</v>
      </c>
      <c r="B5" s="138"/>
      <c r="C5" s="27"/>
      <c r="D5" s="27"/>
      <c r="E5" s="28">
        <f>SUM(E6,E9)</f>
        <v>727409</v>
      </c>
      <c r="F5" s="29"/>
      <c r="G5" s="30"/>
      <c r="H5" s="30"/>
      <c r="I5" s="30"/>
      <c r="J5" s="30"/>
    </row>
    <row r="6" spans="1:10" s="8" customFormat="1" x14ac:dyDescent="0.25">
      <c r="A6" s="139" t="s">
        <v>0</v>
      </c>
      <c r="B6" s="140"/>
      <c r="C6" s="26"/>
      <c r="D6" s="26"/>
      <c r="E6" s="39">
        <f>SUM(E8,E7)</f>
        <v>685371</v>
      </c>
      <c r="F6" s="25">
        <f>SUM(F7:F8)</f>
        <v>1</v>
      </c>
      <c r="G6" s="24"/>
      <c r="H6" s="24"/>
      <c r="I6" s="24"/>
      <c r="J6" s="24"/>
    </row>
    <row r="7" spans="1:10" x14ac:dyDescent="0.25">
      <c r="A7" s="158" t="s">
        <v>69</v>
      </c>
      <c r="B7" s="159"/>
      <c r="C7" s="35"/>
      <c r="D7" s="35"/>
      <c r="E7" s="36">
        <v>43600</v>
      </c>
      <c r="F7" s="37">
        <f>E7/$E$6</f>
        <v>6.3615180683162839E-2</v>
      </c>
      <c r="G7" s="38"/>
      <c r="H7" s="38"/>
      <c r="I7" s="38"/>
      <c r="J7" s="35"/>
    </row>
    <row r="8" spans="1:10" x14ac:dyDescent="0.25">
      <c r="A8" s="161" t="s">
        <v>46</v>
      </c>
      <c r="B8" s="162"/>
      <c r="C8" s="14"/>
      <c r="D8" s="15"/>
      <c r="E8" s="16">
        <v>641771</v>
      </c>
      <c r="F8" s="37">
        <f>E8/$E$6</f>
        <v>0.93638481931683715</v>
      </c>
      <c r="G8" s="13"/>
      <c r="H8" s="18"/>
      <c r="I8" s="18"/>
      <c r="J8" s="18"/>
    </row>
    <row r="9" spans="1:10" x14ac:dyDescent="0.25">
      <c r="A9" s="139" t="s">
        <v>47</v>
      </c>
      <c r="B9" s="156"/>
      <c r="C9" s="40"/>
      <c r="D9" s="40"/>
      <c r="E9" s="39">
        <f>E10+E11</f>
        <v>42038</v>
      </c>
      <c r="F9" s="25">
        <f>F10+F11</f>
        <v>1</v>
      </c>
      <c r="G9" s="40"/>
      <c r="H9" s="40"/>
      <c r="I9" s="40"/>
      <c r="J9" s="40"/>
    </row>
    <row r="10" spans="1:10" x14ac:dyDescent="0.25">
      <c r="A10" s="158" t="s">
        <v>70</v>
      </c>
      <c r="B10" s="159"/>
      <c r="C10" s="41"/>
      <c r="D10" s="41"/>
      <c r="E10" s="36">
        <v>31038</v>
      </c>
      <c r="F10" s="37">
        <f>E10/E9</f>
        <v>0.73833198534659117</v>
      </c>
      <c r="G10" s="41"/>
      <c r="H10" s="41"/>
      <c r="I10" s="41"/>
      <c r="J10" s="41"/>
    </row>
    <row r="11" spans="1:10" x14ac:dyDescent="0.25">
      <c r="A11" s="158" t="s">
        <v>71</v>
      </c>
      <c r="B11" s="159"/>
      <c r="C11" s="75"/>
      <c r="D11" s="41"/>
      <c r="E11" s="36">
        <v>11000</v>
      </c>
      <c r="F11" s="37">
        <f>E11/E9</f>
        <v>0.26166801465340883</v>
      </c>
      <c r="G11" s="41"/>
      <c r="H11" s="41"/>
      <c r="I11" s="75"/>
      <c r="J11" s="75"/>
    </row>
    <row r="64" spans="1:10" s="22" customForma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spans="1:10" s="22" customForma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</row>
  </sheetData>
  <mergeCells count="14">
    <mergeCell ref="A11:B11"/>
    <mergeCell ref="A10:B10"/>
    <mergeCell ref="A1:J1"/>
    <mergeCell ref="A2:J2"/>
    <mergeCell ref="A3:A4"/>
    <mergeCell ref="B3:B4"/>
    <mergeCell ref="C3:F3"/>
    <mergeCell ref="G3:G4"/>
    <mergeCell ref="H3:J3"/>
    <mergeCell ref="A5:B5"/>
    <mergeCell ref="A6:B6"/>
    <mergeCell ref="A7:B7"/>
    <mergeCell ref="A8:B8"/>
    <mergeCell ref="A9:B9"/>
  </mergeCells>
  <phoneticPr fontId="2" type="noConversion"/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4"/>
  <sheetViews>
    <sheetView topLeftCell="A88" workbookViewId="0">
      <selection activeCell="A108" sqref="A108:B108"/>
    </sheetView>
  </sheetViews>
  <sheetFormatPr defaultRowHeight="15.75" x14ac:dyDescent="0.25"/>
  <cols>
    <col min="1" max="1" width="9.625" style="1" bestFit="1" customWidth="1"/>
    <col min="2" max="2" width="18.625" style="1" bestFit="1" customWidth="1"/>
    <col min="3" max="3" width="4.75" style="1" bestFit="1" customWidth="1"/>
    <col min="4" max="4" width="3" style="1" bestFit="1" customWidth="1"/>
    <col min="5" max="5" width="8.875" style="1" bestFit="1" customWidth="1"/>
    <col min="6" max="6" width="8.625" style="117" bestFit="1" customWidth="1"/>
    <col min="7" max="7" width="38.75" style="1" bestFit="1" customWidth="1"/>
    <col min="8" max="10" width="4.75" style="1" bestFit="1" customWidth="1"/>
    <col min="11" max="16384" width="9" style="1"/>
  </cols>
  <sheetData>
    <row r="1" spans="1:12" x14ac:dyDescent="0.25">
      <c r="A1" s="141" t="s">
        <v>73</v>
      </c>
      <c r="B1" s="142"/>
      <c r="C1" s="142"/>
      <c r="D1" s="142"/>
      <c r="E1" s="142"/>
      <c r="F1" s="142"/>
      <c r="G1" s="143"/>
      <c r="H1" s="143"/>
      <c r="I1" s="143"/>
      <c r="J1" s="143"/>
    </row>
    <row r="2" spans="1:12" x14ac:dyDescent="0.25">
      <c r="A2" s="144" t="s">
        <v>66</v>
      </c>
      <c r="B2" s="145"/>
      <c r="C2" s="145"/>
      <c r="D2" s="145"/>
      <c r="E2" s="145"/>
      <c r="F2" s="145"/>
      <c r="G2" s="145"/>
      <c r="H2" s="145"/>
      <c r="I2" s="145"/>
      <c r="J2" s="146"/>
    </row>
    <row r="3" spans="1:12" x14ac:dyDescent="0.25">
      <c r="A3" s="147" t="s">
        <v>3</v>
      </c>
      <c r="B3" s="149" t="s">
        <v>4</v>
      </c>
      <c r="C3" s="149" t="s">
        <v>5</v>
      </c>
      <c r="D3" s="149"/>
      <c r="E3" s="149"/>
      <c r="F3" s="149"/>
      <c r="G3" s="149" t="s">
        <v>6</v>
      </c>
      <c r="H3" s="149" t="s">
        <v>7</v>
      </c>
      <c r="I3" s="149"/>
      <c r="J3" s="149"/>
    </row>
    <row r="4" spans="1:12" x14ac:dyDescent="0.25">
      <c r="A4" s="148"/>
      <c r="B4" s="149"/>
      <c r="C4" s="23" t="s">
        <v>8</v>
      </c>
      <c r="D4" s="23" t="s">
        <v>9</v>
      </c>
      <c r="E4" s="23" t="s">
        <v>10</v>
      </c>
      <c r="F4" s="114" t="s">
        <v>9</v>
      </c>
      <c r="G4" s="149"/>
      <c r="H4" s="23" t="s">
        <v>11</v>
      </c>
      <c r="I4" s="23" t="s">
        <v>12</v>
      </c>
      <c r="J4" s="23" t="s">
        <v>13</v>
      </c>
    </row>
    <row r="5" spans="1:12" x14ac:dyDescent="0.25">
      <c r="A5" s="135" t="s">
        <v>45</v>
      </c>
      <c r="B5" s="136"/>
      <c r="C5" s="4"/>
      <c r="D5" s="4"/>
      <c r="E5" s="5" t="e">
        <f>SUM(E6,E107)</f>
        <v>#REF!</v>
      </c>
      <c r="F5" s="115"/>
      <c r="G5" s="7"/>
      <c r="H5" s="7"/>
      <c r="I5" s="7"/>
      <c r="J5" s="7"/>
    </row>
    <row r="6" spans="1:12" s="8" customFormat="1" x14ac:dyDescent="0.25">
      <c r="A6" s="137" t="s">
        <v>0</v>
      </c>
      <c r="B6" s="138"/>
      <c r="C6" s="30">
        <v>0</v>
      </c>
      <c r="D6" s="30"/>
      <c r="E6" s="34" t="e">
        <f>SUM(E7,E14,E17,E20,E28,E32,#REF!,#REF!,E35,E39,E43,E48,E52,E56,E60,E66,E69,E77,E83,E89,E94,E99,E104)</f>
        <v>#REF!</v>
      </c>
      <c r="F6" s="118" t="e">
        <f>E6/E5</f>
        <v>#REF!</v>
      </c>
      <c r="G6" s="33"/>
      <c r="H6" s="33"/>
      <c r="I6" s="33"/>
      <c r="J6" s="33"/>
    </row>
    <row r="7" spans="1:12" x14ac:dyDescent="0.25">
      <c r="A7" s="139" t="s">
        <v>98</v>
      </c>
      <c r="B7" s="140"/>
      <c r="C7" s="9"/>
      <c r="D7" s="9"/>
      <c r="E7" s="113">
        <f>SUM(E8:E13)</f>
        <v>3630</v>
      </c>
      <c r="F7" s="11">
        <f>SUM(F8:F13)</f>
        <v>1</v>
      </c>
      <c r="G7" s="12"/>
      <c r="H7" s="12"/>
      <c r="I7" s="12"/>
      <c r="J7" s="9"/>
    </row>
    <row r="8" spans="1:12" x14ac:dyDescent="0.25">
      <c r="A8" s="13">
        <v>1</v>
      </c>
      <c r="B8" s="13" t="s">
        <v>110</v>
      </c>
      <c r="C8" s="14"/>
      <c r="D8" s="15"/>
      <c r="E8" s="16">
        <v>800</v>
      </c>
      <c r="F8" s="17">
        <f>E8/$E$7</f>
        <v>0.22038567493112948</v>
      </c>
      <c r="G8" s="63" t="s">
        <v>141</v>
      </c>
      <c r="H8" s="18"/>
      <c r="I8" s="18"/>
      <c r="J8" s="18"/>
    </row>
    <row r="9" spans="1:12" x14ac:dyDescent="0.25">
      <c r="A9" s="13">
        <v>2</v>
      </c>
      <c r="B9" s="19" t="s">
        <v>143</v>
      </c>
      <c r="C9" s="14"/>
      <c r="D9" s="15"/>
      <c r="E9" s="20">
        <v>200</v>
      </c>
      <c r="F9" s="17">
        <f t="shared" ref="F9:F13" si="0">E9/$E$7</f>
        <v>5.5096418732782371E-2</v>
      </c>
      <c r="G9" s="13" t="s">
        <v>142</v>
      </c>
      <c r="H9" s="18"/>
      <c r="I9" s="18"/>
      <c r="J9" s="18"/>
      <c r="L9" s="13"/>
    </row>
    <row r="10" spans="1:12" x14ac:dyDescent="0.25">
      <c r="A10" s="13">
        <v>3</v>
      </c>
      <c r="B10" s="19" t="s">
        <v>111</v>
      </c>
      <c r="C10" s="14"/>
      <c r="D10" s="15"/>
      <c r="E10" s="20">
        <v>200</v>
      </c>
      <c r="F10" s="17">
        <f t="shared" si="0"/>
        <v>5.5096418732782371E-2</v>
      </c>
      <c r="G10" s="13" t="s">
        <v>144</v>
      </c>
      <c r="H10" s="18"/>
      <c r="I10" s="18"/>
      <c r="J10" s="18"/>
      <c r="L10" s="108"/>
    </row>
    <row r="11" spans="1:12" x14ac:dyDescent="0.25">
      <c r="A11" s="13">
        <v>4</v>
      </c>
      <c r="B11" s="19" t="s">
        <v>112</v>
      </c>
      <c r="C11" s="14"/>
      <c r="D11" s="15"/>
      <c r="E11" s="20">
        <v>300</v>
      </c>
      <c r="F11" s="17">
        <f t="shared" si="0"/>
        <v>8.2644628099173556E-2</v>
      </c>
      <c r="G11" s="13" t="s">
        <v>159</v>
      </c>
      <c r="H11" s="18"/>
      <c r="I11" s="18"/>
      <c r="J11" s="18"/>
      <c r="L11" s="108"/>
    </row>
    <row r="12" spans="1:12" x14ac:dyDescent="0.25">
      <c r="A12" s="13">
        <v>5</v>
      </c>
      <c r="B12" s="19" t="s">
        <v>113</v>
      </c>
      <c r="C12" s="14"/>
      <c r="D12" s="15"/>
      <c r="E12" s="20">
        <v>1800</v>
      </c>
      <c r="F12" s="17">
        <f t="shared" si="0"/>
        <v>0.49586776859504134</v>
      </c>
      <c r="G12" s="13" t="s">
        <v>160</v>
      </c>
      <c r="H12" s="18"/>
      <c r="I12" s="18"/>
      <c r="J12" s="18"/>
      <c r="L12" s="108"/>
    </row>
    <row r="13" spans="1:12" x14ac:dyDescent="0.25">
      <c r="A13" s="13">
        <v>6</v>
      </c>
      <c r="B13" s="19" t="s">
        <v>41</v>
      </c>
      <c r="C13" s="14"/>
      <c r="D13" s="15"/>
      <c r="E13" s="20">
        <v>330</v>
      </c>
      <c r="F13" s="17">
        <f t="shared" si="0"/>
        <v>9.0909090909090912E-2</v>
      </c>
      <c r="G13" s="13" t="s">
        <v>42</v>
      </c>
      <c r="H13" s="18"/>
      <c r="I13" s="18"/>
      <c r="J13" s="18"/>
    </row>
    <row r="14" spans="1:12" x14ac:dyDescent="0.25">
      <c r="A14" s="139" t="s">
        <v>116</v>
      </c>
      <c r="B14" s="150"/>
      <c r="C14" s="66"/>
      <c r="D14" s="67"/>
      <c r="E14" s="111">
        <f>SUM(E15:E16)</f>
        <v>1100</v>
      </c>
      <c r="F14" s="112">
        <f>SUM(F15:F16)</f>
        <v>1</v>
      </c>
      <c r="G14" s="24"/>
      <c r="H14" s="68"/>
      <c r="I14" s="68"/>
      <c r="J14" s="68"/>
    </row>
    <row r="15" spans="1:12" x14ac:dyDescent="0.25">
      <c r="A15" s="13">
        <v>1</v>
      </c>
      <c r="B15" s="72" t="s">
        <v>114</v>
      </c>
      <c r="C15" s="69"/>
      <c r="D15" s="70"/>
      <c r="E15" s="71">
        <v>1000</v>
      </c>
      <c r="F15" s="17">
        <f>E15/$E$14</f>
        <v>0.90909090909090906</v>
      </c>
      <c r="G15" s="13" t="s">
        <v>183</v>
      </c>
      <c r="H15" s="73"/>
      <c r="I15" s="73"/>
      <c r="J15" s="73"/>
    </row>
    <row r="16" spans="1:12" x14ac:dyDescent="0.25">
      <c r="A16" s="13">
        <v>2</v>
      </c>
      <c r="B16" s="74" t="s">
        <v>68</v>
      </c>
      <c r="C16" s="69"/>
      <c r="D16" s="70"/>
      <c r="E16" s="71">
        <v>100</v>
      </c>
      <c r="F16" s="17">
        <f>E16/$E$14</f>
        <v>9.0909090909090912E-2</v>
      </c>
      <c r="G16" s="13" t="s">
        <v>42</v>
      </c>
      <c r="H16" s="73"/>
      <c r="I16" s="73"/>
      <c r="J16" s="73"/>
    </row>
    <row r="17" spans="1:10" x14ac:dyDescent="0.25">
      <c r="A17" s="139" t="s">
        <v>140</v>
      </c>
      <c r="B17" s="156"/>
      <c r="C17" s="40"/>
      <c r="D17" s="40"/>
      <c r="E17" s="109">
        <f>SUM(E18:E19)</f>
        <v>550</v>
      </c>
      <c r="F17" s="44">
        <f>SUM(F18:F19)</f>
        <v>1</v>
      </c>
      <c r="G17" s="40"/>
      <c r="H17" s="40"/>
      <c r="I17" s="40"/>
      <c r="J17" s="40"/>
    </row>
    <row r="18" spans="1:10" x14ac:dyDescent="0.25">
      <c r="A18" s="42">
        <v>1</v>
      </c>
      <c r="B18" s="42" t="s">
        <v>115</v>
      </c>
      <c r="C18" s="43"/>
      <c r="D18" s="43"/>
      <c r="E18" s="20">
        <v>500</v>
      </c>
      <c r="F18" s="45">
        <f>E18/$E$17</f>
        <v>0.90909090909090906</v>
      </c>
      <c r="G18" s="13" t="s">
        <v>184</v>
      </c>
      <c r="H18" s="43"/>
      <c r="I18" s="43"/>
      <c r="J18" s="43"/>
    </row>
    <row r="19" spans="1:10" x14ac:dyDescent="0.25">
      <c r="A19" s="42">
        <v>2</v>
      </c>
      <c r="B19" s="19" t="s">
        <v>41</v>
      </c>
      <c r="C19" s="43"/>
      <c r="D19" s="43"/>
      <c r="E19" s="20">
        <v>50</v>
      </c>
      <c r="F19" s="45">
        <f>E19/$E$17</f>
        <v>9.0909090909090912E-2</v>
      </c>
      <c r="G19" s="13" t="s">
        <v>42</v>
      </c>
      <c r="H19" s="43"/>
      <c r="I19" s="43"/>
      <c r="J19" s="43"/>
    </row>
    <row r="20" spans="1:10" customFormat="1" ht="16.5" x14ac:dyDescent="0.25">
      <c r="A20" s="139" t="s">
        <v>117</v>
      </c>
      <c r="B20" s="140"/>
      <c r="C20" s="9"/>
      <c r="D20" s="9"/>
      <c r="E20" s="10">
        <f>SUM(E21:E27)</f>
        <v>13710</v>
      </c>
      <c r="F20" s="78">
        <f>SUM(F21:F27)</f>
        <v>1</v>
      </c>
      <c r="G20" s="12"/>
      <c r="H20" s="12"/>
      <c r="I20" s="12"/>
      <c r="J20" s="9"/>
    </row>
    <row r="21" spans="1:10" customFormat="1" ht="16.5" x14ac:dyDescent="0.25">
      <c r="A21" s="13">
        <v>1</v>
      </c>
      <c r="B21" s="13" t="s">
        <v>118</v>
      </c>
      <c r="C21" s="14"/>
      <c r="D21" s="15"/>
      <c r="E21" s="16">
        <v>800</v>
      </c>
      <c r="F21" s="17">
        <f>E21/$E$20</f>
        <v>5.8351568198395334E-2</v>
      </c>
      <c r="G21" s="63" t="s">
        <v>141</v>
      </c>
      <c r="H21" s="18"/>
      <c r="I21" s="18"/>
      <c r="J21" s="18"/>
    </row>
    <row r="22" spans="1:10" customFormat="1" ht="16.5" x14ac:dyDescent="0.25">
      <c r="A22" s="13">
        <v>2</v>
      </c>
      <c r="B22" s="19" t="s">
        <v>113</v>
      </c>
      <c r="C22" s="14"/>
      <c r="D22" s="15"/>
      <c r="E22" s="20">
        <v>1800</v>
      </c>
      <c r="F22" s="17">
        <f t="shared" ref="F22:F27" si="1">E22/$E$20</f>
        <v>0.13129102844638948</v>
      </c>
      <c r="G22" s="13" t="s">
        <v>161</v>
      </c>
      <c r="H22" s="18"/>
      <c r="I22" s="18"/>
      <c r="J22" s="18"/>
    </row>
    <row r="23" spans="1:10" s="101" customFormat="1" ht="16.5" x14ac:dyDescent="0.25">
      <c r="A23" s="13">
        <v>3</v>
      </c>
      <c r="B23" s="19" t="s">
        <v>119</v>
      </c>
      <c r="C23" s="14"/>
      <c r="D23" s="15"/>
      <c r="E23" s="20">
        <v>200</v>
      </c>
      <c r="F23" s="17">
        <f t="shared" si="1"/>
        <v>1.4587892049598834E-2</v>
      </c>
      <c r="G23" s="85" t="s">
        <v>163</v>
      </c>
      <c r="H23" s="18"/>
      <c r="I23" s="18"/>
      <c r="J23" s="18"/>
    </row>
    <row r="24" spans="1:10" s="101" customFormat="1" ht="16.5" x14ac:dyDescent="0.25">
      <c r="A24" s="13">
        <v>4</v>
      </c>
      <c r="B24" s="19" t="s">
        <v>120</v>
      </c>
      <c r="C24" s="14"/>
      <c r="D24" s="15"/>
      <c r="E24" s="20">
        <v>800</v>
      </c>
      <c r="F24" s="17">
        <f t="shared" si="1"/>
        <v>5.8351568198395334E-2</v>
      </c>
      <c r="G24" s="13" t="s">
        <v>185</v>
      </c>
      <c r="H24" s="18"/>
      <c r="I24" s="18"/>
      <c r="J24" s="18"/>
    </row>
    <row r="25" spans="1:10" s="101" customFormat="1" ht="16.5" x14ac:dyDescent="0.25">
      <c r="A25" s="13">
        <v>5</v>
      </c>
      <c r="B25" s="19" t="s">
        <v>121</v>
      </c>
      <c r="C25" s="14"/>
      <c r="D25" s="15"/>
      <c r="E25" s="20">
        <v>600</v>
      </c>
      <c r="F25" s="17">
        <f t="shared" si="1"/>
        <v>4.3763676148796497E-2</v>
      </c>
      <c r="G25" s="13" t="s">
        <v>159</v>
      </c>
      <c r="H25" s="18"/>
      <c r="I25" s="18"/>
      <c r="J25" s="18"/>
    </row>
    <row r="26" spans="1:10" s="101" customFormat="1" ht="27" x14ac:dyDescent="0.25">
      <c r="A26" s="13">
        <v>6</v>
      </c>
      <c r="B26" s="19" t="s">
        <v>122</v>
      </c>
      <c r="C26" s="14"/>
      <c r="D26" s="15"/>
      <c r="E26" s="20">
        <v>8310</v>
      </c>
      <c r="F26" s="17">
        <f t="shared" si="1"/>
        <v>0.60612691466083146</v>
      </c>
      <c r="G26" s="63" t="s">
        <v>164</v>
      </c>
      <c r="H26" s="18"/>
      <c r="I26" s="18"/>
      <c r="J26" s="18"/>
    </row>
    <row r="27" spans="1:10" customFormat="1" ht="16.5" x14ac:dyDescent="0.25">
      <c r="A27" s="13">
        <v>7</v>
      </c>
      <c r="B27" s="19" t="s">
        <v>75</v>
      </c>
      <c r="C27" s="14"/>
      <c r="D27" s="15"/>
      <c r="E27" s="20">
        <v>1200</v>
      </c>
      <c r="F27" s="17">
        <f t="shared" si="1"/>
        <v>8.7527352297592995E-2</v>
      </c>
      <c r="G27" s="13" t="s">
        <v>76</v>
      </c>
      <c r="H27" s="18"/>
      <c r="I27" s="18"/>
      <c r="J27" s="18"/>
    </row>
    <row r="28" spans="1:10" customFormat="1" ht="16.5" x14ac:dyDescent="0.25">
      <c r="A28" s="139" t="s">
        <v>77</v>
      </c>
      <c r="B28" s="140"/>
      <c r="C28" s="9"/>
      <c r="D28" s="9"/>
      <c r="E28" s="10">
        <f>SUM(E29:E31)</f>
        <v>1760</v>
      </c>
      <c r="F28" s="78">
        <f>SUM(F29:F31)</f>
        <v>1</v>
      </c>
      <c r="G28" s="12"/>
      <c r="H28" s="79"/>
      <c r="I28" s="79"/>
      <c r="J28" s="79"/>
    </row>
    <row r="29" spans="1:10" customFormat="1" ht="16.5" x14ac:dyDescent="0.25">
      <c r="A29" s="42">
        <v>1</v>
      </c>
      <c r="B29" s="13" t="s">
        <v>78</v>
      </c>
      <c r="C29" s="14"/>
      <c r="D29" s="15"/>
      <c r="E29" s="16">
        <v>1100</v>
      </c>
      <c r="F29" s="17">
        <f>E29/$E$28</f>
        <v>0.625</v>
      </c>
      <c r="G29" s="63" t="s">
        <v>173</v>
      </c>
      <c r="H29" s="58"/>
      <c r="I29" s="58"/>
      <c r="J29" s="58"/>
    </row>
    <row r="30" spans="1:10" customFormat="1" ht="16.5" x14ac:dyDescent="0.25">
      <c r="A30" s="42">
        <v>2</v>
      </c>
      <c r="B30" s="19" t="s">
        <v>123</v>
      </c>
      <c r="C30" s="80"/>
      <c r="D30" s="80"/>
      <c r="E30" s="80">
        <v>500</v>
      </c>
      <c r="F30" s="17">
        <f t="shared" ref="F30:F31" si="2">E30/$E$28</f>
        <v>0.28409090909090912</v>
      </c>
      <c r="G30" s="13" t="s">
        <v>174</v>
      </c>
      <c r="H30" s="58"/>
      <c r="I30" s="58"/>
      <c r="J30" s="58"/>
    </row>
    <row r="31" spans="1:10" customFormat="1" ht="16.5" x14ac:dyDescent="0.25">
      <c r="A31" s="42">
        <v>3</v>
      </c>
      <c r="B31" s="42" t="s">
        <v>75</v>
      </c>
      <c r="C31" s="43"/>
      <c r="D31" s="43"/>
      <c r="E31" s="43">
        <v>160</v>
      </c>
      <c r="F31" s="17">
        <f t="shared" si="2"/>
        <v>9.0909090909090912E-2</v>
      </c>
      <c r="G31" s="42" t="s">
        <v>76</v>
      </c>
      <c r="H31" s="43"/>
      <c r="I31" s="43"/>
      <c r="J31" s="43"/>
    </row>
    <row r="32" spans="1:10" customFormat="1" ht="16.5" x14ac:dyDescent="0.25">
      <c r="A32" s="139" t="s">
        <v>99</v>
      </c>
      <c r="B32" s="150"/>
      <c r="C32" s="40"/>
      <c r="D32" s="40"/>
      <c r="E32" s="109">
        <f>SUM(E33:E34)</f>
        <v>1100</v>
      </c>
      <c r="F32" s="44">
        <f>SUM(F33:F34)</f>
        <v>1</v>
      </c>
      <c r="G32" s="40"/>
      <c r="H32" s="79"/>
      <c r="I32" s="79"/>
      <c r="J32" s="79"/>
    </row>
    <row r="33" spans="1:10" customFormat="1" ht="16.5" x14ac:dyDescent="0.25">
      <c r="A33" s="42">
        <v>1</v>
      </c>
      <c r="B33" s="72" t="s">
        <v>79</v>
      </c>
      <c r="C33" s="80"/>
      <c r="D33" s="80"/>
      <c r="E33" s="16">
        <v>1000</v>
      </c>
      <c r="F33" s="17">
        <f>E33/$E$32</f>
        <v>0.90909090909090906</v>
      </c>
      <c r="G33" s="13" t="s">
        <v>183</v>
      </c>
      <c r="H33" s="58"/>
      <c r="I33" s="58"/>
      <c r="J33" s="58"/>
    </row>
    <row r="34" spans="1:10" customFormat="1" ht="16.5" x14ac:dyDescent="0.25">
      <c r="A34" s="42">
        <v>2</v>
      </c>
      <c r="B34" s="42" t="s">
        <v>75</v>
      </c>
      <c r="C34" s="58"/>
      <c r="D34" s="58"/>
      <c r="E34" s="80">
        <v>100</v>
      </c>
      <c r="F34" s="17">
        <f>E34/$E$32</f>
        <v>9.0909090909090912E-2</v>
      </c>
      <c r="G34" s="77" t="s">
        <v>76</v>
      </c>
      <c r="H34" s="58"/>
      <c r="I34" s="58"/>
      <c r="J34" s="58"/>
    </row>
    <row r="35" spans="1:10" customFormat="1" ht="16.5" x14ac:dyDescent="0.25">
      <c r="A35" s="155" t="s">
        <v>80</v>
      </c>
      <c r="B35" s="156"/>
      <c r="C35" s="81"/>
      <c r="D35" s="82"/>
      <c r="E35" s="99">
        <f>SUM(E36:E38)</f>
        <v>3300</v>
      </c>
      <c r="F35" s="44">
        <f>SUM(F36:F38)</f>
        <v>1</v>
      </c>
      <c r="G35" s="76"/>
      <c r="H35" s="83"/>
      <c r="I35" s="83"/>
      <c r="J35" s="83"/>
    </row>
    <row r="36" spans="1:10" customFormat="1" ht="16.5" x14ac:dyDescent="0.25">
      <c r="A36" s="42">
        <v>1</v>
      </c>
      <c r="B36" s="42" t="s">
        <v>79</v>
      </c>
      <c r="C36" s="84"/>
      <c r="D36" s="84"/>
      <c r="E36" s="98">
        <v>1500</v>
      </c>
      <c r="F36" s="45">
        <f>E36/$E$35</f>
        <v>0.45454545454545453</v>
      </c>
      <c r="G36" s="13" t="s">
        <v>186</v>
      </c>
      <c r="H36" s="86"/>
      <c r="I36" s="86"/>
      <c r="J36" s="86"/>
    </row>
    <row r="37" spans="1:10" customFormat="1" ht="16.5" x14ac:dyDescent="0.25">
      <c r="A37" s="42">
        <v>2</v>
      </c>
      <c r="B37" s="42" t="s">
        <v>81</v>
      </c>
      <c r="C37" s="84"/>
      <c r="D37" s="84"/>
      <c r="E37" s="98">
        <v>1500</v>
      </c>
      <c r="F37" s="45">
        <f t="shared" ref="F37:F38" si="3">E37/$E$35</f>
        <v>0.45454545454545453</v>
      </c>
      <c r="G37" s="85" t="s">
        <v>96</v>
      </c>
      <c r="H37" s="86"/>
      <c r="I37" s="86"/>
      <c r="J37" s="86"/>
    </row>
    <row r="38" spans="1:10" customFormat="1" ht="16.5" x14ac:dyDescent="0.25">
      <c r="A38" s="42">
        <v>3</v>
      </c>
      <c r="B38" s="42" t="s">
        <v>75</v>
      </c>
      <c r="C38" s="84"/>
      <c r="D38" s="84"/>
      <c r="E38" s="98">
        <v>300</v>
      </c>
      <c r="F38" s="45">
        <f t="shared" si="3"/>
        <v>9.0909090909090912E-2</v>
      </c>
      <c r="G38" s="85" t="s">
        <v>76</v>
      </c>
      <c r="H38" s="86"/>
      <c r="I38" s="86"/>
      <c r="J38" s="86"/>
    </row>
    <row r="39" spans="1:10" customFormat="1" ht="16.5" x14ac:dyDescent="0.25">
      <c r="A39" s="163" t="s">
        <v>82</v>
      </c>
      <c r="B39" s="164"/>
      <c r="C39" s="121"/>
      <c r="D39" s="122"/>
      <c r="E39" s="123"/>
      <c r="F39" s="124"/>
      <c r="G39" s="125"/>
      <c r="H39" s="126"/>
      <c r="I39" s="126"/>
      <c r="J39" s="126"/>
    </row>
    <row r="40" spans="1:10" customFormat="1" ht="16.5" x14ac:dyDescent="0.25">
      <c r="A40" s="42">
        <v>1</v>
      </c>
      <c r="B40" s="42" t="s">
        <v>83</v>
      </c>
      <c r="C40" s="84"/>
      <c r="D40" s="84"/>
      <c r="E40" s="98"/>
      <c r="F40" s="45"/>
      <c r="G40" s="85"/>
      <c r="H40" s="86"/>
      <c r="I40" s="86"/>
      <c r="J40" s="86"/>
    </row>
    <row r="41" spans="1:10" customFormat="1" ht="16.5" x14ac:dyDescent="0.25">
      <c r="A41" s="42">
        <v>2</v>
      </c>
      <c r="B41" s="42" t="s">
        <v>84</v>
      </c>
      <c r="C41" s="84"/>
      <c r="D41" s="84"/>
      <c r="E41" s="98"/>
      <c r="F41" s="45"/>
      <c r="G41" s="85"/>
      <c r="H41" s="86"/>
      <c r="I41" s="86"/>
      <c r="J41" s="86"/>
    </row>
    <row r="42" spans="1:10" customFormat="1" ht="16.5" x14ac:dyDescent="0.25">
      <c r="A42" s="42">
        <v>3</v>
      </c>
      <c r="B42" s="42" t="s">
        <v>75</v>
      </c>
      <c r="C42" s="84"/>
      <c r="D42" s="84"/>
      <c r="E42" s="98"/>
      <c r="F42" s="45"/>
      <c r="G42" s="85" t="s">
        <v>76</v>
      </c>
      <c r="H42" s="86"/>
      <c r="I42" s="86"/>
      <c r="J42" s="86"/>
    </row>
    <row r="43" spans="1:10" customFormat="1" ht="16.5" x14ac:dyDescent="0.25">
      <c r="A43" s="155" t="s">
        <v>85</v>
      </c>
      <c r="B43" s="156"/>
      <c r="C43" s="81"/>
      <c r="D43" s="82"/>
      <c r="E43" s="99">
        <f>SUM(E44:E47)</f>
        <v>51000</v>
      </c>
      <c r="F43" s="44">
        <f>SUM(F44:F47)</f>
        <v>1</v>
      </c>
      <c r="G43" s="76"/>
      <c r="H43" s="83"/>
      <c r="I43" s="83"/>
      <c r="J43" s="83"/>
    </row>
    <row r="44" spans="1:10" customFormat="1" ht="16.5" x14ac:dyDescent="0.25">
      <c r="A44" s="42">
        <v>1</v>
      </c>
      <c r="B44" s="42" t="s">
        <v>86</v>
      </c>
      <c r="C44" s="84"/>
      <c r="D44" s="84"/>
      <c r="E44" s="98">
        <v>30000</v>
      </c>
      <c r="F44" s="45">
        <f>E44/$E$43</f>
        <v>0.58823529411764708</v>
      </c>
      <c r="G44" s="85" t="s">
        <v>172</v>
      </c>
      <c r="H44" s="86"/>
      <c r="I44" s="86"/>
      <c r="J44" s="86"/>
    </row>
    <row r="45" spans="1:10" customFormat="1" ht="16.5" x14ac:dyDescent="0.25">
      <c r="A45" s="42">
        <v>2</v>
      </c>
      <c r="B45" s="42" t="s">
        <v>87</v>
      </c>
      <c r="C45" s="84"/>
      <c r="D45" s="84"/>
      <c r="E45" s="98">
        <v>3000</v>
      </c>
      <c r="F45" s="45">
        <f t="shared" ref="F45:F47" si="4">E45/$E$43</f>
        <v>5.8823529411764705E-2</v>
      </c>
      <c r="G45" s="85" t="s">
        <v>171</v>
      </c>
      <c r="H45" s="86"/>
      <c r="I45" s="86"/>
      <c r="J45" s="86"/>
    </row>
    <row r="46" spans="1:10" s="91" customFormat="1" ht="27" x14ac:dyDescent="0.25">
      <c r="A46" s="87">
        <v>3</v>
      </c>
      <c r="B46" s="87" t="s">
        <v>84</v>
      </c>
      <c r="C46" s="88"/>
      <c r="D46" s="88"/>
      <c r="E46" s="98">
        <v>13500</v>
      </c>
      <c r="F46" s="45">
        <f t="shared" si="4"/>
        <v>0.26470588235294118</v>
      </c>
      <c r="G46" s="89" t="s">
        <v>97</v>
      </c>
      <c r="H46" s="90"/>
      <c r="I46" s="90"/>
      <c r="J46" s="90"/>
    </row>
    <row r="47" spans="1:10" customFormat="1" ht="16.5" x14ac:dyDescent="0.25">
      <c r="A47" s="42">
        <v>4</v>
      </c>
      <c r="B47" s="42" t="s">
        <v>75</v>
      </c>
      <c r="C47" s="84"/>
      <c r="D47" s="84"/>
      <c r="E47" s="43">
        <v>4500</v>
      </c>
      <c r="F47" s="45">
        <f t="shared" si="4"/>
        <v>8.8235294117647065E-2</v>
      </c>
      <c r="G47" s="85" t="s">
        <v>76</v>
      </c>
      <c r="H47" s="86"/>
      <c r="I47" s="86"/>
      <c r="J47" s="86"/>
    </row>
    <row r="48" spans="1:10" s="101" customFormat="1" ht="16.5" x14ac:dyDescent="0.25">
      <c r="A48" s="157" t="s">
        <v>102</v>
      </c>
      <c r="B48" s="140"/>
      <c r="C48" s="100"/>
      <c r="D48" s="100"/>
      <c r="E48" s="110">
        <f>SUM(E49:E51)</f>
        <v>3850</v>
      </c>
      <c r="F48" s="106">
        <f>SUM(F49:F51)</f>
        <v>1</v>
      </c>
      <c r="G48" s="107"/>
      <c r="H48" s="83"/>
      <c r="I48" s="83"/>
      <c r="J48" s="83"/>
    </row>
    <row r="49" spans="1:10" s="101" customFormat="1" ht="16.5" x14ac:dyDescent="0.25">
      <c r="A49" s="42">
        <v>1</v>
      </c>
      <c r="B49" s="42" t="s">
        <v>118</v>
      </c>
      <c r="C49" s="104"/>
      <c r="D49" s="104"/>
      <c r="E49" s="98">
        <v>3000</v>
      </c>
      <c r="F49" s="45">
        <f>E49/$E$48</f>
        <v>0.77922077922077926</v>
      </c>
      <c r="G49" s="63" t="s">
        <v>141</v>
      </c>
      <c r="H49" s="105"/>
      <c r="I49" s="105"/>
      <c r="J49" s="105"/>
    </row>
    <row r="50" spans="1:10" s="101" customFormat="1" ht="16.5" x14ac:dyDescent="0.25">
      <c r="A50" s="42">
        <v>2</v>
      </c>
      <c r="B50" s="42" t="s">
        <v>119</v>
      </c>
      <c r="C50" s="104"/>
      <c r="D50" s="104"/>
      <c r="E50" s="98">
        <v>500</v>
      </c>
      <c r="F50" s="45">
        <f t="shared" ref="F50:F51" si="5">E50/$E$48</f>
        <v>0.12987012987012986</v>
      </c>
      <c r="G50" s="85" t="s">
        <v>163</v>
      </c>
      <c r="H50" s="105"/>
      <c r="I50" s="105"/>
      <c r="J50" s="105"/>
    </row>
    <row r="51" spans="1:10" s="101" customFormat="1" ht="16.5" x14ac:dyDescent="0.25">
      <c r="A51" s="87">
        <v>3</v>
      </c>
      <c r="B51" s="19" t="s">
        <v>41</v>
      </c>
      <c r="C51" s="104"/>
      <c r="D51" s="104"/>
      <c r="E51" s="43">
        <v>350</v>
      </c>
      <c r="F51" s="45">
        <f t="shared" si="5"/>
        <v>9.0909090909090912E-2</v>
      </c>
      <c r="G51" s="85" t="s">
        <v>76</v>
      </c>
      <c r="H51" s="105"/>
      <c r="I51" s="105"/>
      <c r="J51" s="105"/>
    </row>
    <row r="52" spans="1:10" s="101" customFormat="1" ht="16.5" x14ac:dyDescent="0.25">
      <c r="A52" s="157" t="s">
        <v>103</v>
      </c>
      <c r="B52" s="140"/>
      <c r="C52" s="100"/>
      <c r="D52" s="100"/>
      <c r="E52" s="110">
        <f>SUM(E53:E55)</f>
        <v>2600</v>
      </c>
      <c r="F52" s="106">
        <f>SUM(F53:F55)</f>
        <v>1</v>
      </c>
      <c r="G52" s="107"/>
      <c r="H52" s="83"/>
      <c r="I52" s="83"/>
      <c r="J52" s="83"/>
    </row>
    <row r="53" spans="1:10" s="101" customFormat="1" ht="16.5" x14ac:dyDescent="0.25">
      <c r="A53" s="42">
        <v>1</v>
      </c>
      <c r="B53" s="42" t="s">
        <v>126</v>
      </c>
      <c r="C53" s="104"/>
      <c r="D53" s="104"/>
      <c r="E53" s="98">
        <v>2000</v>
      </c>
      <c r="F53" s="45">
        <f>E53/$E$52</f>
        <v>0.76923076923076927</v>
      </c>
      <c r="G53" s="85" t="s">
        <v>181</v>
      </c>
      <c r="H53" s="105"/>
      <c r="I53" s="105"/>
      <c r="J53" s="105"/>
    </row>
    <row r="54" spans="1:10" s="101" customFormat="1" ht="16.5" x14ac:dyDescent="0.25">
      <c r="A54" s="42">
        <v>2</v>
      </c>
      <c r="B54" s="42" t="s">
        <v>127</v>
      </c>
      <c r="C54" s="104"/>
      <c r="D54" s="104"/>
      <c r="E54" s="98">
        <v>400</v>
      </c>
      <c r="F54" s="45">
        <f>E54/$E$52</f>
        <v>0.15384615384615385</v>
      </c>
      <c r="G54" s="85" t="s">
        <v>180</v>
      </c>
      <c r="H54" s="105"/>
      <c r="I54" s="105"/>
      <c r="J54" s="105"/>
    </row>
    <row r="55" spans="1:10" s="101" customFormat="1" ht="16.5" x14ac:dyDescent="0.25">
      <c r="A55" s="87">
        <v>3</v>
      </c>
      <c r="B55" s="42" t="s">
        <v>109</v>
      </c>
      <c r="C55" s="104"/>
      <c r="D55" s="104"/>
      <c r="E55" s="43">
        <v>200</v>
      </c>
      <c r="F55" s="45">
        <f>E55/$E$52</f>
        <v>7.6923076923076927E-2</v>
      </c>
      <c r="G55" s="85" t="s">
        <v>76</v>
      </c>
      <c r="H55" s="105"/>
      <c r="I55" s="105"/>
      <c r="J55" s="105"/>
    </row>
    <row r="56" spans="1:10" s="101" customFormat="1" ht="16.5" x14ac:dyDescent="0.25">
      <c r="A56" s="157" t="s">
        <v>104</v>
      </c>
      <c r="B56" s="140"/>
      <c r="C56" s="100"/>
      <c r="D56" s="100"/>
      <c r="E56" s="99">
        <f>SUM(E57:E59)</f>
        <v>4250</v>
      </c>
      <c r="F56" s="44">
        <f>SUM(F57:F59)</f>
        <v>1</v>
      </c>
      <c r="G56" s="107"/>
      <c r="H56" s="83"/>
      <c r="I56" s="83"/>
      <c r="J56" s="83"/>
    </row>
    <row r="57" spans="1:10" s="101" customFormat="1" ht="16.5" x14ac:dyDescent="0.25">
      <c r="A57" s="42">
        <v>1</v>
      </c>
      <c r="B57" s="42" t="s">
        <v>128</v>
      </c>
      <c r="C57" s="104"/>
      <c r="D57" s="104"/>
      <c r="E57" s="98">
        <v>3500</v>
      </c>
      <c r="F57" s="45">
        <f>E57/$E$56</f>
        <v>0.82352941176470584</v>
      </c>
      <c r="G57" s="85" t="s">
        <v>179</v>
      </c>
      <c r="H57" s="105"/>
      <c r="I57" s="105"/>
      <c r="J57" s="105"/>
    </row>
    <row r="58" spans="1:10" s="101" customFormat="1" ht="16.5" x14ac:dyDescent="0.25">
      <c r="A58" s="42">
        <v>2</v>
      </c>
      <c r="B58" s="42" t="s">
        <v>129</v>
      </c>
      <c r="C58" s="104"/>
      <c r="D58" s="104"/>
      <c r="E58" s="98">
        <v>400</v>
      </c>
      <c r="F58" s="45">
        <f t="shared" ref="F58:F59" si="6">E58/$E$56</f>
        <v>9.4117647058823528E-2</v>
      </c>
      <c r="G58" s="85" t="s">
        <v>180</v>
      </c>
      <c r="H58" s="105"/>
      <c r="I58" s="105"/>
      <c r="J58" s="105"/>
    </row>
    <row r="59" spans="1:10" s="101" customFormat="1" ht="16.5" x14ac:dyDescent="0.25">
      <c r="A59" s="87">
        <v>3</v>
      </c>
      <c r="B59" s="19" t="s">
        <v>41</v>
      </c>
      <c r="C59" s="104"/>
      <c r="D59" s="104"/>
      <c r="E59" s="43">
        <v>350</v>
      </c>
      <c r="F59" s="45">
        <f t="shared" si="6"/>
        <v>8.2352941176470587E-2</v>
      </c>
      <c r="G59" s="85" t="s">
        <v>76</v>
      </c>
      <c r="H59" s="105"/>
      <c r="I59" s="105"/>
      <c r="J59" s="105"/>
    </row>
    <row r="60" spans="1:10" s="101" customFormat="1" ht="16.5" x14ac:dyDescent="0.25">
      <c r="A60" s="157" t="s">
        <v>105</v>
      </c>
      <c r="B60" s="140"/>
      <c r="C60" s="100"/>
      <c r="D60" s="100"/>
      <c r="E60" s="99">
        <f>SUM(E61:E65)</f>
        <v>4610</v>
      </c>
      <c r="F60" s="44">
        <f>SUM(F61:F65)</f>
        <v>0.99999999999999989</v>
      </c>
      <c r="G60" s="107"/>
      <c r="H60" s="83"/>
      <c r="I60" s="83"/>
      <c r="J60" s="83"/>
    </row>
    <row r="61" spans="1:10" s="101" customFormat="1" ht="16.5" x14ac:dyDescent="0.25">
      <c r="A61" s="42">
        <v>1</v>
      </c>
      <c r="B61" s="42" t="s">
        <v>128</v>
      </c>
      <c r="C61" s="104"/>
      <c r="D61" s="104"/>
      <c r="E61" s="98">
        <v>3000</v>
      </c>
      <c r="F61" s="45">
        <f>E61/$E$60</f>
        <v>0.65075921908893708</v>
      </c>
      <c r="G61" s="85" t="s">
        <v>176</v>
      </c>
      <c r="H61" s="105"/>
      <c r="I61" s="105"/>
      <c r="J61" s="105"/>
    </row>
    <row r="62" spans="1:10" s="101" customFormat="1" ht="16.5" x14ac:dyDescent="0.25">
      <c r="A62" s="42">
        <v>2</v>
      </c>
      <c r="B62" s="42" t="s">
        <v>113</v>
      </c>
      <c r="C62" s="104"/>
      <c r="D62" s="104"/>
      <c r="E62" s="98">
        <v>900</v>
      </c>
      <c r="F62" s="45">
        <f t="shared" ref="F62:F65" si="7">E62/$E$60</f>
        <v>0.19522776572668113</v>
      </c>
      <c r="G62" s="13" t="s">
        <v>187</v>
      </c>
      <c r="H62" s="105"/>
      <c r="I62" s="105"/>
      <c r="J62" s="105"/>
    </row>
    <row r="63" spans="1:10" s="101" customFormat="1" ht="16.5" x14ac:dyDescent="0.25">
      <c r="A63" s="87">
        <v>3</v>
      </c>
      <c r="B63" s="42" t="s">
        <v>122</v>
      </c>
      <c r="C63" s="104"/>
      <c r="D63" s="104"/>
      <c r="E63" s="98">
        <v>300</v>
      </c>
      <c r="F63" s="45">
        <f t="shared" si="7"/>
        <v>6.5075921908893705E-2</v>
      </c>
      <c r="G63" s="85" t="s">
        <v>177</v>
      </c>
      <c r="H63" s="105"/>
      <c r="I63" s="105"/>
      <c r="J63" s="105"/>
    </row>
    <row r="64" spans="1:10" s="101" customFormat="1" ht="16.5" x14ac:dyDescent="0.25">
      <c r="A64" s="42">
        <v>4</v>
      </c>
      <c r="B64" s="42" t="s">
        <v>127</v>
      </c>
      <c r="C64" s="104"/>
      <c r="D64" s="104"/>
      <c r="E64" s="98">
        <v>10</v>
      </c>
      <c r="F64" s="45">
        <f t="shared" si="7"/>
        <v>2.1691973969631237E-3</v>
      </c>
      <c r="G64" s="85" t="s">
        <v>178</v>
      </c>
      <c r="H64" s="105"/>
      <c r="I64" s="105"/>
      <c r="J64" s="105"/>
    </row>
    <row r="65" spans="1:10" s="101" customFormat="1" ht="16.5" x14ac:dyDescent="0.25">
      <c r="A65" s="42">
        <v>5</v>
      </c>
      <c r="B65" s="19" t="s">
        <v>41</v>
      </c>
      <c r="C65" s="104"/>
      <c r="D65" s="104"/>
      <c r="E65" s="43">
        <v>400</v>
      </c>
      <c r="F65" s="45">
        <f t="shared" si="7"/>
        <v>8.6767895878524945E-2</v>
      </c>
      <c r="G65" s="85" t="s">
        <v>76</v>
      </c>
      <c r="H65" s="105"/>
      <c r="I65" s="105"/>
      <c r="J65" s="105"/>
    </row>
    <row r="66" spans="1:10" s="101" customFormat="1" ht="16.5" x14ac:dyDescent="0.25">
      <c r="A66" s="157" t="s">
        <v>106</v>
      </c>
      <c r="B66" s="140"/>
      <c r="C66" s="100"/>
      <c r="D66" s="100"/>
      <c r="E66" s="99">
        <f>SUM(E67:E68)</f>
        <v>55000</v>
      </c>
      <c r="F66" s="44">
        <f>SUM(F67:F68)</f>
        <v>1</v>
      </c>
      <c r="G66" s="107"/>
      <c r="H66" s="83"/>
      <c r="I66" s="83"/>
      <c r="J66" s="83"/>
    </row>
    <row r="67" spans="1:10" s="101" customFormat="1" ht="16.5" x14ac:dyDescent="0.25">
      <c r="A67" s="42">
        <v>1</v>
      </c>
      <c r="B67" s="42" t="s">
        <v>130</v>
      </c>
      <c r="C67" s="104"/>
      <c r="D67" s="104"/>
      <c r="E67" s="98">
        <v>50000</v>
      </c>
      <c r="F67" s="45">
        <f>E67/$E$66</f>
        <v>0.90909090909090906</v>
      </c>
      <c r="G67" s="85" t="s">
        <v>175</v>
      </c>
      <c r="H67" s="105"/>
      <c r="I67" s="105"/>
      <c r="J67" s="105"/>
    </row>
    <row r="68" spans="1:10" s="101" customFormat="1" ht="16.5" x14ac:dyDescent="0.25">
      <c r="A68" s="42">
        <v>2</v>
      </c>
      <c r="B68" s="19" t="s">
        <v>41</v>
      </c>
      <c r="C68" s="104"/>
      <c r="D68" s="104"/>
      <c r="E68" s="43">
        <v>5000</v>
      </c>
      <c r="F68" s="45">
        <f>E68/$E$66</f>
        <v>9.0909090909090912E-2</v>
      </c>
      <c r="G68" s="85" t="s">
        <v>76</v>
      </c>
      <c r="H68" s="105"/>
      <c r="I68" s="105"/>
      <c r="J68" s="105"/>
    </row>
    <row r="69" spans="1:10" s="101" customFormat="1" ht="16.5" x14ac:dyDescent="0.25">
      <c r="A69" s="157" t="s">
        <v>107</v>
      </c>
      <c r="B69" s="140"/>
      <c r="C69" s="100"/>
      <c r="D69" s="100"/>
      <c r="E69" s="99">
        <f>SUM(E70:E76)</f>
        <v>232371</v>
      </c>
      <c r="F69" s="44">
        <f>SUM(F70:F76)</f>
        <v>1</v>
      </c>
      <c r="G69" s="107"/>
      <c r="H69" s="83"/>
      <c r="I69" s="83"/>
      <c r="J69" s="83"/>
    </row>
    <row r="70" spans="1:10" s="101" customFormat="1" ht="16.5" x14ac:dyDescent="0.25">
      <c r="A70" s="42">
        <v>1</v>
      </c>
      <c r="B70" s="96" t="s">
        <v>152</v>
      </c>
      <c r="C70" s="104"/>
      <c r="D70" s="104"/>
      <c r="E70" s="98">
        <v>1</v>
      </c>
      <c r="F70" s="45">
        <f>E70/$E$69</f>
        <v>4.3034629966734229E-6</v>
      </c>
      <c r="G70" s="85" t="s">
        <v>158</v>
      </c>
      <c r="H70" s="105"/>
      <c r="I70" s="105"/>
      <c r="J70" s="105"/>
    </row>
    <row r="71" spans="1:10" s="101" customFormat="1" ht="16.5" x14ac:dyDescent="0.25">
      <c r="A71" s="42">
        <v>2</v>
      </c>
      <c r="B71" s="96" t="s">
        <v>151</v>
      </c>
      <c r="C71" s="104"/>
      <c r="D71" s="104"/>
      <c r="E71" s="98">
        <v>33000</v>
      </c>
      <c r="F71" s="45">
        <f t="shared" ref="F71:F76" si="8">E71/$E$69</f>
        <v>0.14201427889022297</v>
      </c>
      <c r="G71" s="85" t="s">
        <v>182</v>
      </c>
      <c r="H71" s="105"/>
      <c r="I71" s="105"/>
      <c r="J71" s="105"/>
    </row>
    <row r="72" spans="1:10" s="101" customFormat="1" ht="16.5" x14ac:dyDescent="0.25">
      <c r="A72" s="87">
        <v>3</v>
      </c>
      <c r="B72" s="96" t="s">
        <v>153</v>
      </c>
      <c r="C72" s="104"/>
      <c r="D72" s="104"/>
      <c r="E72" s="98">
        <v>27600</v>
      </c>
      <c r="F72" s="45">
        <f t="shared" si="8"/>
        <v>0.11877557870818647</v>
      </c>
      <c r="G72" s="85" t="s">
        <v>182</v>
      </c>
      <c r="H72" s="105"/>
      <c r="I72" s="105"/>
      <c r="J72" s="105"/>
    </row>
    <row r="73" spans="1:10" s="101" customFormat="1" ht="16.5" x14ac:dyDescent="0.25">
      <c r="A73" s="42">
        <v>4</v>
      </c>
      <c r="B73" s="96" t="s">
        <v>154</v>
      </c>
      <c r="C73" s="104"/>
      <c r="D73" s="104"/>
      <c r="E73" s="98">
        <v>53120</v>
      </c>
      <c r="F73" s="45">
        <f t="shared" si="8"/>
        <v>0.22859995438329223</v>
      </c>
      <c r="G73" s="85" t="s">
        <v>182</v>
      </c>
      <c r="H73" s="105"/>
      <c r="I73" s="105"/>
      <c r="J73" s="105"/>
    </row>
    <row r="74" spans="1:10" s="101" customFormat="1" ht="16.5" x14ac:dyDescent="0.25">
      <c r="A74" s="42">
        <v>5</v>
      </c>
      <c r="B74" s="96" t="s">
        <v>155</v>
      </c>
      <c r="C74" s="104"/>
      <c r="D74" s="104"/>
      <c r="E74" s="98">
        <v>950</v>
      </c>
      <c r="F74" s="45">
        <f t="shared" si="8"/>
        <v>4.0882898468397521E-3</v>
      </c>
      <c r="G74" s="85" t="s">
        <v>182</v>
      </c>
      <c r="H74" s="105"/>
      <c r="I74" s="105"/>
      <c r="J74" s="105"/>
    </row>
    <row r="75" spans="1:10" s="101" customFormat="1" ht="16.5" x14ac:dyDescent="0.25">
      <c r="A75" s="42">
        <v>6</v>
      </c>
      <c r="B75" s="96" t="s">
        <v>156</v>
      </c>
      <c r="C75" s="104"/>
      <c r="D75" s="104"/>
      <c r="E75" s="98">
        <v>97700</v>
      </c>
      <c r="F75" s="45">
        <f t="shared" si="8"/>
        <v>0.42044833477499344</v>
      </c>
      <c r="G75" s="85" t="s">
        <v>182</v>
      </c>
      <c r="H75" s="105"/>
      <c r="I75" s="105"/>
      <c r="J75" s="105"/>
    </row>
    <row r="76" spans="1:10" s="101" customFormat="1" ht="16.5" x14ac:dyDescent="0.25">
      <c r="A76" s="42">
        <v>7</v>
      </c>
      <c r="B76" s="19" t="s">
        <v>136</v>
      </c>
      <c r="C76" s="104"/>
      <c r="D76" s="104"/>
      <c r="E76" s="98">
        <v>20000</v>
      </c>
      <c r="F76" s="45">
        <f t="shared" si="8"/>
        <v>8.6069259933468464E-2</v>
      </c>
      <c r="G76" s="85" t="s">
        <v>76</v>
      </c>
      <c r="H76" s="105"/>
      <c r="I76" s="105"/>
      <c r="J76" s="105"/>
    </row>
    <row r="77" spans="1:10" s="101" customFormat="1" ht="16.5" x14ac:dyDescent="0.25">
      <c r="A77" s="157" t="s">
        <v>137</v>
      </c>
      <c r="B77" s="140"/>
      <c r="C77" s="100"/>
      <c r="D77" s="100"/>
      <c r="E77" s="99">
        <f>SUM(E78:E82)</f>
        <v>14700</v>
      </c>
      <c r="F77" s="44">
        <f>SUM(F78:F82)</f>
        <v>1</v>
      </c>
      <c r="G77" s="107"/>
      <c r="H77" s="83"/>
      <c r="I77" s="83"/>
      <c r="J77" s="83"/>
    </row>
    <row r="78" spans="1:10" s="101" customFormat="1" ht="16.5" x14ac:dyDescent="0.25">
      <c r="A78" s="42">
        <v>1</v>
      </c>
      <c r="B78" s="42" t="s">
        <v>128</v>
      </c>
      <c r="C78" s="104"/>
      <c r="D78" s="104"/>
      <c r="E78" s="43">
        <v>10000</v>
      </c>
      <c r="F78" s="45">
        <f>E78/$E$77</f>
        <v>0.68027210884353739</v>
      </c>
      <c r="G78" s="13" t="s">
        <v>165</v>
      </c>
      <c r="H78" s="105"/>
      <c r="I78" s="105"/>
      <c r="J78" s="105"/>
    </row>
    <row r="79" spans="1:10" s="101" customFormat="1" ht="16.5" x14ac:dyDescent="0.25">
      <c r="A79" s="42">
        <v>2</v>
      </c>
      <c r="B79" s="42" t="s">
        <v>113</v>
      </c>
      <c r="C79" s="104"/>
      <c r="D79" s="104"/>
      <c r="E79" s="43">
        <v>1500</v>
      </c>
      <c r="F79" s="45">
        <f t="shared" ref="F79:F82" si="9">E79/$E$77</f>
        <v>0.10204081632653061</v>
      </c>
      <c r="G79" s="13" t="s">
        <v>188</v>
      </c>
      <c r="H79" s="105"/>
      <c r="I79" s="105"/>
      <c r="J79" s="105"/>
    </row>
    <row r="80" spans="1:10" s="101" customFormat="1" ht="16.5" x14ac:dyDescent="0.25">
      <c r="A80" s="87">
        <v>3</v>
      </c>
      <c r="B80" s="42" t="s">
        <v>139</v>
      </c>
      <c r="C80" s="104"/>
      <c r="D80" s="104"/>
      <c r="E80" s="43">
        <v>1000</v>
      </c>
      <c r="F80" s="45">
        <f t="shared" si="9"/>
        <v>6.8027210884353748E-2</v>
      </c>
      <c r="G80" s="85" t="s">
        <v>167</v>
      </c>
      <c r="H80" s="105"/>
      <c r="I80" s="105"/>
      <c r="J80" s="105"/>
    </row>
    <row r="81" spans="1:10" s="101" customFormat="1" ht="16.5" x14ac:dyDescent="0.25">
      <c r="A81" s="42">
        <v>4</v>
      </c>
      <c r="B81" s="42" t="s">
        <v>127</v>
      </c>
      <c r="C81" s="104"/>
      <c r="D81" s="104"/>
      <c r="E81" s="43">
        <v>1500</v>
      </c>
      <c r="F81" s="45">
        <f t="shared" si="9"/>
        <v>0.10204081632653061</v>
      </c>
      <c r="G81" s="13" t="s">
        <v>166</v>
      </c>
      <c r="H81" s="105"/>
      <c r="I81" s="105"/>
      <c r="J81" s="105"/>
    </row>
    <row r="82" spans="1:10" s="101" customFormat="1" ht="16.5" x14ac:dyDescent="0.25">
      <c r="A82" s="42">
        <v>5</v>
      </c>
      <c r="B82" s="19" t="s">
        <v>136</v>
      </c>
      <c r="C82" s="104"/>
      <c r="D82" s="104"/>
      <c r="E82" s="43">
        <v>700</v>
      </c>
      <c r="F82" s="45">
        <f t="shared" si="9"/>
        <v>4.7619047619047616E-2</v>
      </c>
      <c r="G82" s="85" t="s">
        <v>76</v>
      </c>
      <c r="H82" s="105"/>
      <c r="I82" s="105"/>
      <c r="J82" s="105"/>
    </row>
    <row r="83" spans="1:10" s="101" customFormat="1" ht="16.5" x14ac:dyDescent="0.25">
      <c r="A83" s="157" t="s">
        <v>138</v>
      </c>
      <c r="B83" s="140"/>
      <c r="C83" s="100"/>
      <c r="D83" s="100"/>
      <c r="E83" s="99">
        <f>SUM(E84:E88)</f>
        <v>14700</v>
      </c>
      <c r="F83" s="44">
        <f>SUM(F84:F88)</f>
        <v>1</v>
      </c>
      <c r="G83" s="107"/>
      <c r="H83" s="83"/>
      <c r="I83" s="83"/>
      <c r="J83" s="83"/>
    </row>
    <row r="84" spans="1:10" s="101" customFormat="1" ht="16.5" x14ac:dyDescent="0.25">
      <c r="A84" s="42">
        <v>1</v>
      </c>
      <c r="B84" s="42" t="s">
        <v>128</v>
      </c>
      <c r="C84" s="104"/>
      <c r="D84" s="104"/>
      <c r="E84" s="43">
        <v>10000</v>
      </c>
      <c r="F84" s="45">
        <f>E84/$E$83</f>
        <v>0.68027210884353739</v>
      </c>
      <c r="G84" s="13" t="s">
        <v>165</v>
      </c>
      <c r="H84" s="105"/>
      <c r="I84" s="105"/>
      <c r="J84" s="105"/>
    </row>
    <row r="85" spans="1:10" s="101" customFormat="1" ht="16.5" x14ac:dyDescent="0.25">
      <c r="A85" s="42">
        <v>2</v>
      </c>
      <c r="B85" s="42" t="s">
        <v>113</v>
      </c>
      <c r="C85" s="104"/>
      <c r="D85" s="104"/>
      <c r="E85" s="43">
        <v>1500</v>
      </c>
      <c r="F85" s="45">
        <f t="shared" ref="F85:F88" si="10">E85/$E$83</f>
        <v>0.10204081632653061</v>
      </c>
      <c r="G85" s="13" t="s">
        <v>188</v>
      </c>
      <c r="H85" s="105"/>
      <c r="I85" s="105"/>
      <c r="J85" s="105"/>
    </row>
    <row r="86" spans="1:10" s="101" customFormat="1" ht="16.5" x14ac:dyDescent="0.25">
      <c r="A86" s="87">
        <v>3</v>
      </c>
      <c r="B86" s="42" t="s">
        <v>139</v>
      </c>
      <c r="C86" s="104"/>
      <c r="D86" s="104"/>
      <c r="E86" s="43">
        <v>1000</v>
      </c>
      <c r="F86" s="45">
        <f t="shared" si="10"/>
        <v>6.8027210884353748E-2</v>
      </c>
      <c r="G86" s="85" t="s">
        <v>167</v>
      </c>
      <c r="H86" s="105"/>
      <c r="I86" s="105"/>
      <c r="J86" s="105"/>
    </row>
    <row r="87" spans="1:10" s="101" customFormat="1" ht="16.5" x14ac:dyDescent="0.25">
      <c r="A87" s="42">
        <v>4</v>
      </c>
      <c r="B87" s="42" t="s">
        <v>127</v>
      </c>
      <c r="C87" s="104"/>
      <c r="D87" s="104"/>
      <c r="E87" s="43">
        <v>1500</v>
      </c>
      <c r="F87" s="45">
        <f t="shared" si="10"/>
        <v>0.10204081632653061</v>
      </c>
      <c r="G87" s="13" t="s">
        <v>166</v>
      </c>
      <c r="H87" s="105"/>
      <c r="I87" s="105"/>
      <c r="J87" s="105"/>
    </row>
    <row r="88" spans="1:10" s="101" customFormat="1" ht="16.5" x14ac:dyDescent="0.25">
      <c r="A88" s="42">
        <v>5</v>
      </c>
      <c r="B88" s="19" t="s">
        <v>136</v>
      </c>
      <c r="C88" s="104"/>
      <c r="D88" s="104"/>
      <c r="E88" s="43">
        <v>700</v>
      </c>
      <c r="F88" s="45">
        <f t="shared" si="10"/>
        <v>4.7619047619047616E-2</v>
      </c>
      <c r="G88" s="85" t="s">
        <v>76</v>
      </c>
      <c r="H88" s="105"/>
      <c r="I88" s="105"/>
      <c r="J88" s="105"/>
    </row>
    <row r="89" spans="1:10" s="101" customFormat="1" ht="16.5" x14ac:dyDescent="0.25">
      <c r="A89" s="157" t="s">
        <v>132</v>
      </c>
      <c r="B89" s="140"/>
      <c r="C89" s="100"/>
      <c r="D89" s="100"/>
      <c r="E89" s="99">
        <f>SUM(E90:E93)</f>
        <v>2200</v>
      </c>
      <c r="F89" s="44">
        <f>SUM(F90:F93)</f>
        <v>1</v>
      </c>
      <c r="G89" s="107"/>
      <c r="H89" s="83"/>
      <c r="I89" s="83"/>
      <c r="J89" s="83"/>
    </row>
    <row r="90" spans="1:10" s="101" customFormat="1" ht="16.5" x14ac:dyDescent="0.25">
      <c r="A90" s="42">
        <v>1</v>
      </c>
      <c r="B90" s="42" t="s">
        <v>131</v>
      </c>
      <c r="C90" s="104"/>
      <c r="D90" s="104"/>
      <c r="E90" s="98">
        <v>1100</v>
      </c>
      <c r="F90" s="45">
        <f>E90/$E$89</f>
        <v>0.5</v>
      </c>
      <c r="G90" s="13" t="s">
        <v>189</v>
      </c>
      <c r="H90" s="105"/>
      <c r="I90" s="105"/>
      <c r="J90" s="105"/>
    </row>
    <row r="91" spans="1:10" s="101" customFormat="1" ht="16.5" x14ac:dyDescent="0.25">
      <c r="A91" s="42">
        <v>2</v>
      </c>
      <c r="B91" s="42" t="s">
        <v>111</v>
      </c>
      <c r="C91" s="104"/>
      <c r="D91" s="104"/>
      <c r="E91" s="98">
        <v>200</v>
      </c>
      <c r="F91" s="45">
        <f t="shared" ref="F91:F93" si="11">E91/$E$89</f>
        <v>9.0909090909090912E-2</v>
      </c>
      <c r="G91" s="13" t="s">
        <v>144</v>
      </c>
      <c r="H91" s="105"/>
      <c r="I91" s="105"/>
      <c r="J91" s="105"/>
    </row>
    <row r="92" spans="1:10" s="101" customFormat="1" ht="16.5" x14ac:dyDescent="0.25">
      <c r="A92" s="87">
        <v>3</v>
      </c>
      <c r="B92" s="42" t="s">
        <v>119</v>
      </c>
      <c r="C92" s="104"/>
      <c r="D92" s="104"/>
      <c r="E92" s="98">
        <v>700</v>
      </c>
      <c r="F92" s="45">
        <f t="shared" si="11"/>
        <v>0.31818181818181818</v>
      </c>
      <c r="G92" s="85" t="s">
        <v>163</v>
      </c>
      <c r="H92" s="105"/>
      <c r="I92" s="105"/>
      <c r="J92" s="105"/>
    </row>
    <row r="93" spans="1:10" s="101" customFormat="1" ht="16.5" x14ac:dyDescent="0.25">
      <c r="A93" s="42">
        <v>4</v>
      </c>
      <c r="B93" s="19" t="s">
        <v>41</v>
      </c>
      <c r="C93" s="104"/>
      <c r="D93" s="104"/>
      <c r="E93" s="98">
        <v>200</v>
      </c>
      <c r="F93" s="45">
        <f t="shared" si="11"/>
        <v>9.0909090909090912E-2</v>
      </c>
      <c r="G93" s="85" t="s">
        <v>76</v>
      </c>
      <c r="H93" s="105"/>
      <c r="I93" s="105"/>
      <c r="J93" s="105"/>
    </row>
    <row r="94" spans="1:10" s="101" customFormat="1" ht="16.5" x14ac:dyDescent="0.25">
      <c r="A94" s="157" t="s">
        <v>133</v>
      </c>
      <c r="B94" s="140"/>
      <c r="C94" s="100"/>
      <c r="D94" s="100"/>
      <c r="E94" s="99">
        <f>SUM(E95:E98)</f>
        <v>2200</v>
      </c>
      <c r="F94" s="44">
        <f>SUM(F95:F98)</f>
        <v>1</v>
      </c>
      <c r="G94" s="107"/>
      <c r="H94" s="83"/>
      <c r="I94" s="83"/>
      <c r="J94" s="83"/>
    </row>
    <row r="95" spans="1:10" s="101" customFormat="1" ht="16.5" x14ac:dyDescent="0.25">
      <c r="A95" s="42">
        <v>1</v>
      </c>
      <c r="B95" s="42" t="s">
        <v>131</v>
      </c>
      <c r="C95" s="104"/>
      <c r="D95" s="104"/>
      <c r="E95" s="98">
        <v>1100</v>
      </c>
      <c r="F95" s="45">
        <f>E95/$E$94</f>
        <v>0.5</v>
      </c>
      <c r="G95" s="13" t="s">
        <v>190</v>
      </c>
      <c r="H95" s="105"/>
      <c r="I95" s="105"/>
      <c r="J95" s="105"/>
    </row>
    <row r="96" spans="1:10" s="101" customFormat="1" ht="16.5" x14ac:dyDescent="0.25">
      <c r="A96" s="42">
        <v>2</v>
      </c>
      <c r="B96" s="42" t="s">
        <v>111</v>
      </c>
      <c r="C96" s="104"/>
      <c r="D96" s="104"/>
      <c r="E96" s="98">
        <v>200</v>
      </c>
      <c r="F96" s="45">
        <f t="shared" ref="F96:F98" si="12">E96/$E$94</f>
        <v>9.0909090909090912E-2</v>
      </c>
      <c r="G96" s="13" t="s">
        <v>162</v>
      </c>
      <c r="H96" s="105"/>
      <c r="I96" s="105"/>
      <c r="J96" s="105"/>
    </row>
    <row r="97" spans="1:10" s="101" customFormat="1" ht="16.5" x14ac:dyDescent="0.25">
      <c r="A97" s="87">
        <v>3</v>
      </c>
      <c r="B97" s="42" t="s">
        <v>119</v>
      </c>
      <c r="C97" s="104"/>
      <c r="D97" s="104"/>
      <c r="E97" s="98">
        <v>700</v>
      </c>
      <c r="F97" s="45">
        <f t="shared" si="12"/>
        <v>0.31818181818181818</v>
      </c>
      <c r="G97" s="85" t="s">
        <v>163</v>
      </c>
      <c r="H97" s="105"/>
      <c r="I97" s="105"/>
      <c r="J97" s="105"/>
    </row>
    <row r="98" spans="1:10" s="101" customFormat="1" ht="16.5" x14ac:dyDescent="0.25">
      <c r="A98" s="42">
        <v>4</v>
      </c>
      <c r="B98" s="19" t="s">
        <v>41</v>
      </c>
      <c r="C98" s="104"/>
      <c r="D98" s="104"/>
      <c r="E98" s="98">
        <v>200</v>
      </c>
      <c r="F98" s="45">
        <f t="shared" si="12"/>
        <v>9.0909090909090912E-2</v>
      </c>
      <c r="G98" s="85" t="s">
        <v>76</v>
      </c>
      <c r="H98" s="105"/>
      <c r="I98" s="105"/>
      <c r="J98" s="105"/>
    </row>
    <row r="99" spans="1:10" s="101" customFormat="1" ht="16.5" x14ac:dyDescent="0.25">
      <c r="A99" s="157" t="s">
        <v>134</v>
      </c>
      <c r="B99" s="140"/>
      <c r="C99" s="100"/>
      <c r="D99" s="100"/>
      <c r="E99" s="99">
        <f>SUM(E100:E103)</f>
        <v>2200</v>
      </c>
      <c r="F99" s="44">
        <f>SUM(F100:F103)</f>
        <v>1</v>
      </c>
      <c r="G99" s="107"/>
      <c r="H99" s="83"/>
      <c r="I99" s="83"/>
      <c r="J99" s="83"/>
    </row>
    <row r="100" spans="1:10" s="101" customFormat="1" ht="16.5" x14ac:dyDescent="0.25">
      <c r="A100" s="42">
        <v>1</v>
      </c>
      <c r="B100" s="42" t="s">
        <v>131</v>
      </c>
      <c r="C100" s="104"/>
      <c r="D100" s="104"/>
      <c r="E100" s="98">
        <v>1100</v>
      </c>
      <c r="F100" s="45">
        <f>E100/$E$99</f>
        <v>0.5</v>
      </c>
      <c r="G100" s="13" t="s">
        <v>190</v>
      </c>
      <c r="H100" s="105"/>
      <c r="I100" s="105"/>
      <c r="J100" s="105"/>
    </row>
    <row r="101" spans="1:10" s="101" customFormat="1" ht="16.5" x14ac:dyDescent="0.25">
      <c r="A101" s="42">
        <v>2</v>
      </c>
      <c r="B101" s="42" t="s">
        <v>111</v>
      </c>
      <c r="C101" s="104"/>
      <c r="D101" s="104"/>
      <c r="E101" s="98">
        <v>200</v>
      </c>
      <c r="F101" s="45">
        <f t="shared" ref="F101:F103" si="13">E101/$E$99</f>
        <v>9.0909090909090912E-2</v>
      </c>
      <c r="G101" s="13" t="s">
        <v>162</v>
      </c>
      <c r="H101" s="105"/>
      <c r="I101" s="105"/>
      <c r="J101" s="105"/>
    </row>
    <row r="102" spans="1:10" s="101" customFormat="1" ht="16.5" x14ac:dyDescent="0.25">
      <c r="A102" s="87">
        <v>3</v>
      </c>
      <c r="B102" s="42" t="s">
        <v>119</v>
      </c>
      <c r="C102" s="104"/>
      <c r="D102" s="104"/>
      <c r="E102" s="98">
        <v>700</v>
      </c>
      <c r="F102" s="45">
        <f t="shared" si="13"/>
        <v>0.31818181818181818</v>
      </c>
      <c r="G102" s="85" t="s">
        <v>163</v>
      </c>
      <c r="H102" s="105"/>
      <c r="I102" s="105"/>
      <c r="J102" s="105"/>
    </row>
    <row r="103" spans="1:10" s="101" customFormat="1" ht="16.5" x14ac:dyDescent="0.25">
      <c r="A103" s="42">
        <v>4</v>
      </c>
      <c r="B103" s="19" t="s">
        <v>41</v>
      </c>
      <c r="C103" s="104"/>
      <c r="D103" s="104"/>
      <c r="E103" s="98">
        <v>200</v>
      </c>
      <c r="F103" s="45">
        <f t="shared" si="13"/>
        <v>9.0909090909090912E-2</v>
      </c>
      <c r="G103" s="85" t="s">
        <v>76</v>
      </c>
      <c r="H103" s="105"/>
      <c r="I103" s="105"/>
      <c r="J103" s="105"/>
    </row>
    <row r="104" spans="1:10" s="101" customFormat="1" ht="16.5" x14ac:dyDescent="0.25">
      <c r="A104" s="157" t="s">
        <v>108</v>
      </c>
      <c r="B104" s="140"/>
      <c r="C104" s="100"/>
      <c r="D104" s="100"/>
      <c r="E104" s="99">
        <f>SUM(E105:E106)</f>
        <v>11</v>
      </c>
      <c r="F104" s="44">
        <f>SUM(F105:F106)</f>
        <v>1</v>
      </c>
      <c r="G104" s="107"/>
      <c r="H104" s="83"/>
      <c r="I104" s="83"/>
      <c r="J104" s="83"/>
    </row>
    <row r="105" spans="1:10" s="101" customFormat="1" ht="16.5" x14ac:dyDescent="0.25">
      <c r="A105" s="42">
        <v>1</v>
      </c>
      <c r="B105" s="42" t="s">
        <v>135</v>
      </c>
      <c r="C105" s="104"/>
      <c r="D105" s="104"/>
      <c r="E105" s="98">
        <v>10</v>
      </c>
      <c r="F105" s="45">
        <f>E105/$E$104</f>
        <v>0.90909090909090906</v>
      </c>
      <c r="G105" s="85" t="s">
        <v>157</v>
      </c>
      <c r="H105" s="105"/>
      <c r="I105" s="105"/>
      <c r="J105" s="105"/>
    </row>
    <row r="106" spans="1:10" s="101" customFormat="1" ht="16.5" x14ac:dyDescent="0.25">
      <c r="A106" s="42">
        <v>2</v>
      </c>
      <c r="B106" s="19" t="s">
        <v>41</v>
      </c>
      <c r="C106" s="104"/>
      <c r="D106" s="104"/>
      <c r="E106" s="98">
        <v>1</v>
      </c>
      <c r="F106" s="45">
        <f>E106/$E$104</f>
        <v>9.0909090909090912E-2</v>
      </c>
      <c r="G106" s="85" t="s">
        <v>76</v>
      </c>
      <c r="H106" s="105"/>
      <c r="I106" s="105"/>
      <c r="J106" s="105"/>
    </row>
    <row r="107" spans="1:10" s="8" customFormat="1" x14ac:dyDescent="0.25">
      <c r="A107" s="137" t="s">
        <v>50</v>
      </c>
      <c r="B107" s="154"/>
      <c r="C107" s="30">
        <v>0</v>
      </c>
      <c r="D107" s="30"/>
      <c r="E107" s="34">
        <f>SUM(E108)</f>
        <v>11000</v>
      </c>
      <c r="F107" s="119" t="e">
        <f>E107/E5</f>
        <v>#REF!</v>
      </c>
      <c r="G107" s="33"/>
      <c r="H107" s="33"/>
      <c r="I107" s="33"/>
      <c r="J107" s="33"/>
    </row>
    <row r="108" spans="1:10" ht="16.5" customHeight="1" x14ac:dyDescent="0.25">
      <c r="A108" s="157" t="s">
        <v>93</v>
      </c>
      <c r="B108" s="140"/>
      <c r="C108" s="60"/>
      <c r="D108" s="60"/>
      <c r="E108" s="64">
        <f>SUM(E109:E110)</f>
        <v>11000</v>
      </c>
      <c r="F108" s="120">
        <f>SUM(F109:F110)</f>
        <v>1</v>
      </c>
      <c r="G108" s="60"/>
      <c r="H108" s="60"/>
      <c r="I108" s="60"/>
      <c r="J108" s="60"/>
    </row>
    <row r="109" spans="1:10" ht="27" x14ac:dyDescent="0.25">
      <c r="A109" s="42">
        <v>1</v>
      </c>
      <c r="B109" s="42" t="s">
        <v>94</v>
      </c>
      <c r="C109" s="42"/>
      <c r="D109" s="42"/>
      <c r="E109" s="16">
        <v>10000</v>
      </c>
      <c r="F109" s="65">
        <f>E109/$E$108</f>
        <v>0.90909090909090906</v>
      </c>
      <c r="G109" s="97" t="s">
        <v>95</v>
      </c>
      <c r="H109" s="42"/>
      <c r="I109" s="42"/>
      <c r="J109" s="42"/>
    </row>
    <row r="110" spans="1:10" x14ac:dyDescent="0.25">
      <c r="A110" s="42">
        <v>2</v>
      </c>
      <c r="B110" s="42" t="s">
        <v>67</v>
      </c>
      <c r="C110" s="42"/>
      <c r="D110" s="42"/>
      <c r="E110" s="16">
        <v>1000</v>
      </c>
      <c r="F110" s="65">
        <f>E110/$E$108</f>
        <v>9.0909090909090912E-2</v>
      </c>
      <c r="G110" s="13" t="s">
        <v>42</v>
      </c>
      <c r="H110" s="42"/>
      <c r="I110" s="42"/>
      <c r="J110" s="42"/>
    </row>
    <row r="153" spans="1:10" s="22" customFormat="1" x14ac:dyDescent="0.25">
      <c r="A153" s="1"/>
      <c r="B153" s="1"/>
      <c r="C153" s="1"/>
      <c r="D153" s="1"/>
      <c r="E153" s="1"/>
      <c r="F153" s="117"/>
      <c r="G153" s="1"/>
      <c r="H153" s="1"/>
      <c r="I153" s="1"/>
      <c r="J153" s="1"/>
    </row>
    <row r="154" spans="1:10" s="22" customFormat="1" x14ac:dyDescent="0.25">
      <c r="A154" s="1"/>
      <c r="B154" s="1"/>
      <c r="C154" s="1"/>
      <c r="D154" s="1"/>
      <c r="E154" s="1"/>
      <c r="F154" s="117"/>
      <c r="G154" s="1"/>
      <c r="H154" s="1"/>
      <c r="I154" s="1"/>
      <c r="J154" s="1"/>
    </row>
  </sheetData>
  <mergeCells count="32">
    <mergeCell ref="A108:B108"/>
    <mergeCell ref="A107:B107"/>
    <mergeCell ref="A20:B20"/>
    <mergeCell ref="A28:B28"/>
    <mergeCell ref="A32:B32"/>
    <mergeCell ref="A35:B35"/>
    <mergeCell ref="A39:B39"/>
    <mergeCell ref="A43:B43"/>
    <mergeCell ref="A14:B14"/>
    <mergeCell ref="A5:B5"/>
    <mergeCell ref="A6:B6"/>
    <mergeCell ref="A7:B7"/>
    <mergeCell ref="A17:B17"/>
    <mergeCell ref="A1:J1"/>
    <mergeCell ref="A2:J2"/>
    <mergeCell ref="A3:A4"/>
    <mergeCell ref="B3:B4"/>
    <mergeCell ref="C3:F3"/>
    <mergeCell ref="G3:G4"/>
    <mergeCell ref="H3:J3"/>
    <mergeCell ref="A48:B48"/>
    <mergeCell ref="A52:B52"/>
    <mergeCell ref="A56:B56"/>
    <mergeCell ref="A60:B60"/>
    <mergeCell ref="A66:B66"/>
    <mergeCell ref="A69:B69"/>
    <mergeCell ref="A77:B77"/>
    <mergeCell ref="A89:B89"/>
    <mergeCell ref="A104:B104"/>
    <mergeCell ref="A94:B94"/>
    <mergeCell ref="A99:B99"/>
    <mergeCell ref="A83:B83"/>
  </mergeCells>
  <phoneticPr fontId="2" type="noConversion"/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第二期活動預算</vt:lpstr>
      <vt:lpstr>第三期常備預算</vt:lpstr>
      <vt:lpstr>三月前活動預算</vt:lpstr>
      <vt:lpstr>第三期單位預算</vt:lpstr>
      <vt:lpstr>第三期總活動預算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AET</dc:creator>
  <cp:lastModifiedBy>user</cp:lastModifiedBy>
  <dcterms:created xsi:type="dcterms:W3CDTF">2013-12-17T19:30:02Z</dcterms:created>
  <dcterms:modified xsi:type="dcterms:W3CDTF">2014-12-23T00:43:08Z</dcterms:modified>
</cp:coreProperties>
</file>