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bow\workspace\Thesis\ActivityAwareSystem\7.14.YaHung_v1\"/>
    </mc:Choice>
  </mc:AlternateContent>
  <bookViews>
    <workbookView xWindow="0" yWindow="0" windowWidth="12580" windowHeight="4300" activeTab="3"/>
  </bookViews>
  <sheets>
    <sheet name="WA" sheetId="1" r:id="rId1"/>
    <sheet name="ambient" sheetId="4" r:id="rId2"/>
    <sheet name="vital sign" sheetId="5" r:id="rId3"/>
    <sheet name="工作表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D26" i="1"/>
  <c r="E26" i="1"/>
  <c r="F26" i="1"/>
  <c r="G26" i="1"/>
  <c r="I26" i="1"/>
  <c r="K26" i="1"/>
  <c r="L26" i="1"/>
  <c r="M26" i="1"/>
  <c r="O26" i="1"/>
  <c r="B26" i="1"/>
  <c r="D24" i="1"/>
  <c r="E24" i="1"/>
  <c r="F24" i="1"/>
  <c r="G24" i="1"/>
  <c r="I24" i="1"/>
  <c r="K24" i="1"/>
  <c r="L24" i="1"/>
  <c r="M24" i="1"/>
  <c r="O24" i="1"/>
  <c r="B24" i="1"/>
  <c r="D25" i="1"/>
  <c r="E25" i="1"/>
  <c r="F25" i="1"/>
  <c r="G25" i="1"/>
  <c r="I25" i="1"/>
  <c r="K25" i="1"/>
  <c r="L25" i="1"/>
  <c r="M25" i="1"/>
  <c r="O25" i="1"/>
  <c r="B25" i="1"/>
  <c r="O22" i="1" l="1"/>
  <c r="O19" i="1"/>
  <c r="I21" i="1"/>
  <c r="O21" i="1" s="1"/>
  <c r="O18" i="1"/>
  <c r="O16" i="1"/>
  <c r="M22" i="1"/>
  <c r="L22" i="1"/>
  <c r="K22" i="1"/>
  <c r="I22" i="1"/>
  <c r="G22" i="1"/>
  <c r="F22" i="1"/>
  <c r="E22" i="1"/>
  <c r="D22" i="1"/>
  <c r="B22" i="1"/>
  <c r="M19" i="1"/>
  <c r="L19" i="1"/>
  <c r="K19" i="1"/>
  <c r="I19" i="1"/>
  <c r="G19" i="1"/>
  <c r="F19" i="1"/>
  <c r="E19" i="1"/>
  <c r="D19" i="1"/>
  <c r="B19" i="1"/>
  <c r="M21" i="1"/>
  <c r="L21" i="1"/>
  <c r="K21" i="1"/>
  <c r="G21" i="1"/>
  <c r="F21" i="1"/>
  <c r="E21" i="1"/>
  <c r="B21" i="1"/>
  <c r="D21" i="1"/>
  <c r="I18" i="1"/>
  <c r="F18" i="1"/>
  <c r="D18" i="1"/>
  <c r="H13" i="1"/>
  <c r="C13" i="1"/>
  <c r="D13" i="1"/>
  <c r="D16" i="1" s="1"/>
  <c r="B13" i="1"/>
  <c r="B16" i="1" s="1"/>
  <c r="J13" i="1"/>
  <c r="I13" i="1"/>
  <c r="I16" i="1" s="1"/>
  <c r="N13" i="1"/>
  <c r="G13" i="1"/>
  <c r="G16" i="1" s="1"/>
  <c r="M13" i="1"/>
  <c r="M16" i="1" s="1"/>
  <c r="K13" i="1"/>
  <c r="K16" i="1" s="1"/>
  <c r="E13" i="1"/>
  <c r="E16" i="1" s="1"/>
  <c r="L13" i="1"/>
  <c r="L16" i="1" s="1"/>
  <c r="F13" i="1"/>
  <c r="F16" i="1" s="1"/>
  <c r="H14" i="1"/>
  <c r="C14" i="1"/>
  <c r="D14" i="1"/>
  <c r="B14" i="1"/>
  <c r="B18" i="1" s="1"/>
  <c r="J14" i="1"/>
  <c r="I14" i="1"/>
  <c r="N14" i="1"/>
  <c r="M14" i="1"/>
  <c r="M18" i="1" s="1"/>
  <c r="G14" i="1"/>
  <c r="G18" i="1" s="1"/>
  <c r="K14" i="1"/>
  <c r="K18" i="1" s="1"/>
  <c r="E14" i="1"/>
  <c r="E18" i="1" s="1"/>
  <c r="L14" i="1"/>
  <c r="L18" i="1" s="1"/>
  <c r="F14" i="1"/>
  <c r="D16" i="5"/>
  <c r="C16" i="5"/>
  <c r="B16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H12" i="4"/>
  <c r="G12" i="4"/>
  <c r="F12" i="4"/>
  <c r="E12" i="4"/>
  <c r="D12" i="4"/>
  <c r="C12" i="4"/>
  <c r="B12" i="4"/>
</calcChain>
</file>

<file path=xl/sharedStrings.xml><?xml version="1.0" encoding="utf-8"?>
<sst xmlns="http://schemas.openxmlformats.org/spreadsheetml/2006/main" count="70" uniqueCount="22">
  <si>
    <t>Exercise</t>
  </si>
  <si>
    <t>Sweep</t>
  </si>
  <si>
    <t>Walk</t>
  </si>
  <si>
    <t>Meal</t>
  </si>
  <si>
    <t>WashDishes</t>
  </si>
  <si>
    <t>PlayPad</t>
  </si>
  <si>
    <t>WatchTV</t>
  </si>
  <si>
    <t>Read</t>
  </si>
  <si>
    <t>Sleep</t>
  </si>
  <si>
    <t>Other</t>
  </si>
  <si>
    <t>Read Newspaper</t>
    <phoneticPr fontId="1" type="noConversion"/>
  </si>
  <si>
    <t>Read Book</t>
    <phoneticPr fontId="1" type="noConversion"/>
  </si>
  <si>
    <t>Overall</t>
    <phoneticPr fontId="1" type="noConversion"/>
  </si>
  <si>
    <t>MAX</t>
    <phoneticPr fontId="1" type="noConversion"/>
  </si>
  <si>
    <t>.</t>
    <phoneticPr fontId="1" type="noConversion"/>
  </si>
  <si>
    <t>Go Out</t>
    <phoneticPr fontId="1" type="noConversion"/>
  </si>
  <si>
    <t>Precision</t>
    <phoneticPr fontId="1" type="noConversion"/>
  </si>
  <si>
    <t>TP</t>
    <phoneticPr fontId="1" type="noConversion"/>
  </si>
  <si>
    <t>TP+FP</t>
    <phoneticPr fontId="1" type="noConversion"/>
  </si>
  <si>
    <t>TP+FN</t>
    <phoneticPr fontId="1" type="noConversion"/>
  </si>
  <si>
    <t>Recall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</si>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</sst>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workbookViewId="0">
      <selection activeCell="B2" sqref="B2:N2"/>
    </sheetView>
  </sheetViews>
  <sheetFormatPr defaultRowHeight="17" x14ac:dyDescent="0.4"/>
  <cols>
    <col min="13" max="13" width="9.1796875" bestFit="1" customWidth="1"/>
  </cols>
  <sheetData>
    <row r="2" spans="1:16" x14ac:dyDescent="0.4">
      <c r="A2" t="s">
        <v>0</v>
      </c>
      <c r="B2">
        <v>71</v>
      </c>
      <c r="C2">
        <v>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6" x14ac:dyDescent="0.4">
      <c r="A3" t="s">
        <v>1</v>
      </c>
      <c r="B3">
        <v>0</v>
      </c>
      <c r="C3">
        <v>0</v>
      </c>
      <c r="D3">
        <v>180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</row>
    <row r="4" spans="1:16" x14ac:dyDescent="0.4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6" x14ac:dyDescent="0.4">
      <c r="A5" t="s">
        <v>3</v>
      </c>
      <c r="B5">
        <v>0</v>
      </c>
      <c r="C5">
        <v>0</v>
      </c>
      <c r="D5">
        <v>0</v>
      </c>
      <c r="E5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6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6" x14ac:dyDescent="0.4">
      <c r="A7" t="s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27</v>
      </c>
      <c r="H7">
        <v>349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6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136</v>
      </c>
      <c r="J8">
        <v>143</v>
      </c>
      <c r="K8">
        <v>3</v>
      </c>
      <c r="L8">
        <v>0</v>
      </c>
      <c r="M8">
        <v>0</v>
      </c>
      <c r="N8">
        <v>0</v>
      </c>
    </row>
    <row r="9" spans="1:16" x14ac:dyDescent="0.4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</v>
      </c>
      <c r="L9">
        <v>0</v>
      </c>
      <c r="M9">
        <v>0</v>
      </c>
      <c r="N9">
        <v>0</v>
      </c>
    </row>
    <row r="10" spans="1:16" x14ac:dyDescent="0.4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32</v>
      </c>
      <c r="M10">
        <v>0</v>
      </c>
      <c r="N10">
        <v>0</v>
      </c>
    </row>
    <row r="11" spans="1:16" x14ac:dyDescent="0.4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57</v>
      </c>
      <c r="N11">
        <v>346</v>
      </c>
      <c r="P11">
        <f>SUM(B2:N12)</f>
        <v>1547</v>
      </c>
    </row>
    <row r="12" spans="1:16" x14ac:dyDescent="0.4">
      <c r="A12" t="s">
        <v>9</v>
      </c>
      <c r="B12">
        <v>1</v>
      </c>
      <c r="C12">
        <v>2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2</v>
      </c>
      <c r="N12">
        <v>0</v>
      </c>
    </row>
    <row r="13" spans="1:16" x14ac:dyDescent="0.4">
      <c r="A13" t="s">
        <v>13</v>
      </c>
      <c r="B13">
        <f t="shared" ref="B13:K13" si="0">MAX(B2:B12)</f>
        <v>71</v>
      </c>
      <c r="C13">
        <f t="shared" si="0"/>
        <v>49</v>
      </c>
      <c r="D13">
        <f t="shared" si="0"/>
        <v>180</v>
      </c>
      <c r="E13">
        <f t="shared" si="0"/>
        <v>42</v>
      </c>
      <c r="F13">
        <f t="shared" si="0"/>
        <v>40</v>
      </c>
      <c r="G13">
        <f t="shared" si="0"/>
        <v>27</v>
      </c>
      <c r="H13">
        <f t="shared" si="0"/>
        <v>349</v>
      </c>
      <c r="I13">
        <f t="shared" si="0"/>
        <v>136</v>
      </c>
      <c r="J13">
        <f t="shared" si="0"/>
        <v>143</v>
      </c>
      <c r="K13">
        <f t="shared" si="0"/>
        <v>55</v>
      </c>
      <c r="L13">
        <f t="shared" ref="L13:N13" si="1">MAX(L2:L12)</f>
        <v>32</v>
      </c>
      <c r="M13">
        <f t="shared" si="1"/>
        <v>57</v>
      </c>
      <c r="N13">
        <f t="shared" si="1"/>
        <v>346</v>
      </c>
    </row>
    <row r="14" spans="1:16" x14ac:dyDescent="0.4">
      <c r="A14" t="s">
        <v>12</v>
      </c>
      <c r="B14">
        <f t="shared" ref="B14:N14" si="2">SUM(B2:B12)</f>
        <v>72</v>
      </c>
      <c r="C14">
        <f t="shared" si="2"/>
        <v>54</v>
      </c>
      <c r="D14">
        <f t="shared" si="2"/>
        <v>181</v>
      </c>
      <c r="E14">
        <f t="shared" si="2"/>
        <v>43</v>
      </c>
      <c r="F14">
        <f t="shared" si="2"/>
        <v>41</v>
      </c>
      <c r="G14">
        <f t="shared" si="2"/>
        <v>28</v>
      </c>
      <c r="H14">
        <f t="shared" si="2"/>
        <v>349</v>
      </c>
      <c r="I14">
        <f t="shared" si="2"/>
        <v>136</v>
      </c>
      <c r="J14">
        <f t="shared" si="2"/>
        <v>144</v>
      </c>
      <c r="K14">
        <f t="shared" si="2"/>
        <v>60</v>
      </c>
      <c r="L14">
        <f t="shared" si="2"/>
        <v>32</v>
      </c>
      <c r="M14">
        <f t="shared" si="2"/>
        <v>61</v>
      </c>
      <c r="N14">
        <f t="shared" si="2"/>
        <v>346</v>
      </c>
    </row>
    <row r="15" spans="1:16" x14ac:dyDescent="0.4">
      <c r="B15" t="s">
        <v>0</v>
      </c>
      <c r="D15" t="s">
        <v>1</v>
      </c>
      <c r="E15" t="s">
        <v>3</v>
      </c>
      <c r="F15" t="s">
        <v>4</v>
      </c>
      <c r="G15" t="s">
        <v>5</v>
      </c>
      <c r="I15" t="s">
        <v>6</v>
      </c>
      <c r="K15" t="s">
        <v>10</v>
      </c>
      <c r="L15" t="s">
        <v>11</v>
      </c>
      <c r="M15" t="s">
        <v>8</v>
      </c>
    </row>
    <row r="16" spans="1:16" x14ac:dyDescent="0.4">
      <c r="A16" t="s">
        <v>17</v>
      </c>
      <c r="B16">
        <f>SUM(B13:C13)</f>
        <v>120</v>
      </c>
      <c r="D16">
        <f>SUM(D13)</f>
        <v>180</v>
      </c>
      <c r="E16">
        <f>SUM(E13)</f>
        <v>42</v>
      </c>
      <c r="F16">
        <f>SUM(F13)</f>
        <v>40</v>
      </c>
      <c r="G16">
        <f>SUM(G13:H13)</f>
        <v>376</v>
      </c>
      <c r="I16">
        <f>SUM(I13:J13)</f>
        <v>279</v>
      </c>
      <c r="K16">
        <f>SUM(K13)</f>
        <v>55</v>
      </c>
      <c r="L16">
        <f>SUM(L13)</f>
        <v>32</v>
      </c>
      <c r="M16">
        <f>SUM(M13:N13)</f>
        <v>403</v>
      </c>
      <c r="O16">
        <f>SUM(B16:M16)</f>
        <v>1527</v>
      </c>
    </row>
    <row r="18" spans="1:15" x14ac:dyDescent="0.4">
      <c r="A18" t="s">
        <v>18</v>
      </c>
      <c r="B18">
        <f>SUM(B14:C14)</f>
        <v>126</v>
      </c>
      <c r="D18">
        <f>SUM(D14)</f>
        <v>181</v>
      </c>
      <c r="E18">
        <f>SUM(E14)</f>
        <v>43</v>
      </c>
      <c r="F18">
        <f>SUM(F14)</f>
        <v>41</v>
      </c>
      <c r="G18">
        <f>SUM(G14:H14)</f>
        <v>377</v>
      </c>
      <c r="I18">
        <f>SUM(I14:J14)</f>
        <v>280</v>
      </c>
      <c r="K18">
        <f>SUM(K14)</f>
        <v>60</v>
      </c>
      <c r="L18">
        <f>SUM(L14)</f>
        <v>32</v>
      </c>
      <c r="M18">
        <f>SUM(M14:N14)</f>
        <v>407</v>
      </c>
      <c r="O18">
        <f>SUM(B18:M18)</f>
        <v>1547</v>
      </c>
    </row>
    <row r="19" spans="1:15" s="2" customFormat="1" x14ac:dyDescent="0.4">
      <c r="A19" s="2" t="s">
        <v>16</v>
      </c>
      <c r="B19" s="2">
        <f>B16/B18</f>
        <v>0.95238095238095233</v>
      </c>
      <c r="D19" s="2">
        <f>D16/D18</f>
        <v>0.99447513812154698</v>
      </c>
      <c r="E19" s="2">
        <f t="shared" ref="E19:O19" si="3">E16/E18</f>
        <v>0.97674418604651159</v>
      </c>
      <c r="F19" s="2">
        <f t="shared" si="3"/>
        <v>0.97560975609756095</v>
      </c>
      <c r="G19" s="2">
        <f t="shared" si="3"/>
        <v>0.99734748010610075</v>
      </c>
      <c r="I19" s="2">
        <f t="shared" si="3"/>
        <v>0.99642857142857144</v>
      </c>
      <c r="K19" s="2">
        <f t="shared" si="3"/>
        <v>0.91666666666666663</v>
      </c>
      <c r="L19" s="2">
        <f t="shared" si="3"/>
        <v>1</v>
      </c>
      <c r="M19" s="2">
        <f t="shared" si="3"/>
        <v>0.9901719901719902</v>
      </c>
      <c r="O19" s="2">
        <f t="shared" si="3"/>
        <v>0.98707175177763418</v>
      </c>
    </row>
    <row r="21" spans="1:15" x14ac:dyDescent="0.4">
      <c r="A21" t="s">
        <v>19</v>
      </c>
      <c r="B21">
        <f>SUM(B2:N2)</f>
        <v>120</v>
      </c>
      <c r="D21">
        <f>SUM(B3:N3)</f>
        <v>182</v>
      </c>
      <c r="E21">
        <f>B5:N5</f>
        <v>42</v>
      </c>
      <c r="F21">
        <f>SUM(B6:N6)</f>
        <v>40</v>
      </c>
      <c r="G21">
        <f>SUM(B7:N7)</f>
        <v>379</v>
      </c>
      <c r="I21">
        <f>SUM(B8:N8)</f>
        <v>282</v>
      </c>
      <c r="K21">
        <f>B9:N9</f>
        <v>55</v>
      </c>
      <c r="L21">
        <f>B10:N10</f>
        <v>32</v>
      </c>
      <c r="M21">
        <f>SUM(B11:N11)</f>
        <v>404</v>
      </c>
      <c r="O21">
        <f>SUM(B21:M21)</f>
        <v>1536</v>
      </c>
    </row>
    <row r="22" spans="1:15" s="3" customFormat="1" x14ac:dyDescent="0.4">
      <c r="A22" s="3" t="s">
        <v>20</v>
      </c>
      <c r="B22" s="3">
        <f>B16/B21</f>
        <v>1</v>
      </c>
      <c r="D22" s="3">
        <f t="shared" ref="D22:O22" si="4">D16/D21</f>
        <v>0.98901098901098905</v>
      </c>
      <c r="E22" s="3">
        <f t="shared" si="4"/>
        <v>1</v>
      </c>
      <c r="F22" s="3">
        <f t="shared" si="4"/>
        <v>1</v>
      </c>
      <c r="G22" s="3">
        <f t="shared" si="4"/>
        <v>0.9920844327176781</v>
      </c>
      <c r="I22" s="3">
        <f t="shared" si="4"/>
        <v>0.98936170212765961</v>
      </c>
      <c r="K22" s="3">
        <f t="shared" si="4"/>
        <v>1</v>
      </c>
      <c r="L22" s="3">
        <f t="shared" si="4"/>
        <v>1</v>
      </c>
      <c r="M22" s="3">
        <f t="shared" si="4"/>
        <v>0.99752475247524752</v>
      </c>
      <c r="O22" s="3">
        <f t="shared" si="4"/>
        <v>0.994140625</v>
      </c>
    </row>
    <row r="23" spans="1:15" x14ac:dyDescent="0.4">
      <c r="B23" t="s">
        <v>0</v>
      </c>
      <c r="D23" t="s">
        <v>1</v>
      </c>
      <c r="E23" t="s">
        <v>3</v>
      </c>
      <c r="F23" t="s">
        <v>4</v>
      </c>
      <c r="G23" t="s">
        <v>5</v>
      </c>
      <c r="I23" t="s">
        <v>6</v>
      </c>
      <c r="K23" t="s">
        <v>10</v>
      </c>
      <c r="L23" t="s">
        <v>11</v>
      </c>
      <c r="M23" t="s">
        <v>8</v>
      </c>
    </row>
    <row r="24" spans="1:15" x14ac:dyDescent="0.4">
      <c r="B24">
        <f>B19*B22</f>
        <v>0.95238095238095233</v>
      </c>
      <c r="D24">
        <f>D19*D22</f>
        <v>0.98354683990043112</v>
      </c>
      <c r="E24">
        <f>E19*E22</f>
        <v>0.97674418604651159</v>
      </c>
      <c r="F24">
        <f>F19*F22</f>
        <v>0.97560975609756095</v>
      </c>
      <c r="G24">
        <f>G19*G22</f>
        <v>0.98945290902346672</v>
      </c>
      <c r="I24">
        <f>I19*I22</f>
        <v>0.98582826747720365</v>
      </c>
      <c r="K24">
        <f>K19*K22</f>
        <v>0.91666666666666663</v>
      </c>
      <c r="L24">
        <f>L19*L22</f>
        <v>1</v>
      </c>
      <c r="M24">
        <f>M19*M22</f>
        <v>0.98772106940423776</v>
      </c>
      <c r="O24">
        <f>O19*O22</f>
        <v>0.98128812823206213</v>
      </c>
    </row>
    <row r="25" spans="1:15" x14ac:dyDescent="0.4">
      <c r="B25">
        <f>B19+B22</f>
        <v>1.9523809523809523</v>
      </c>
      <c r="D25">
        <f t="shared" ref="C25:O25" si="5">D19+D22</f>
        <v>1.9834861271325361</v>
      </c>
      <c r="E25">
        <f t="shared" si="5"/>
        <v>1.9767441860465116</v>
      </c>
      <c r="F25">
        <f t="shared" si="5"/>
        <v>1.975609756097561</v>
      </c>
      <c r="G25">
        <f t="shared" si="5"/>
        <v>1.989431912823779</v>
      </c>
      <c r="I25">
        <f t="shared" si="5"/>
        <v>1.9857902735562312</v>
      </c>
      <c r="K25">
        <f t="shared" si="5"/>
        <v>1.9166666666666665</v>
      </c>
      <c r="L25">
        <f t="shared" si="5"/>
        <v>2</v>
      </c>
      <c r="M25">
        <f t="shared" si="5"/>
        <v>1.9876967426472376</v>
      </c>
      <c r="O25">
        <f t="shared" si="5"/>
        <v>1.9812123767776342</v>
      </c>
    </row>
    <row r="26" spans="1:15" s="4" customFormat="1" x14ac:dyDescent="0.4">
      <c r="A26" s="4" t="s">
        <v>21</v>
      </c>
      <c r="B26" s="4">
        <f>2*B24/B25</f>
        <v>0.97560975609756095</v>
      </c>
      <c r="D26" s="4">
        <f t="shared" ref="C26:O26" si="6">2*D24/D25</f>
        <v>0.99173553719008267</v>
      </c>
      <c r="E26" s="4">
        <f t="shared" si="6"/>
        <v>0.98823529411764699</v>
      </c>
      <c r="F26" s="4">
        <f t="shared" si="6"/>
        <v>0.98765432098765427</v>
      </c>
      <c r="G26" s="4">
        <f t="shared" si="6"/>
        <v>0.99470899470899465</v>
      </c>
      <c r="I26" s="4">
        <f t="shared" si="6"/>
        <v>0.99288256227757998</v>
      </c>
      <c r="K26" s="4">
        <f t="shared" si="6"/>
        <v>0.95652173913043481</v>
      </c>
      <c r="L26" s="4">
        <f t="shared" si="6"/>
        <v>1</v>
      </c>
      <c r="M26" s="4">
        <f t="shared" si="6"/>
        <v>0.99383477188655989</v>
      </c>
      <c r="O26" s="4">
        <f t="shared" si="6"/>
        <v>0.99059357768407397</v>
      </c>
    </row>
  </sheetData>
  <phoneticPr fontId="1" type="noConversion"/>
  <conditionalFormatting sqref="F2:F1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2:L12">
    <cfRule type="colorScale" priority="12">
      <colorScale>
        <cfvo type="min"/>
        <cfvo type="max"/>
        <color rgb="FFFCFCFF"/>
        <color rgb="FFF8696B"/>
      </colorScale>
    </cfRule>
  </conditionalFormatting>
  <conditionalFormatting sqref="E2:E12">
    <cfRule type="colorScale" priority="11">
      <colorScale>
        <cfvo type="min"/>
        <cfvo type="max"/>
        <color rgb="FFFCFCFF"/>
        <color rgb="FFF8696B"/>
      </colorScale>
    </cfRule>
  </conditionalFormatting>
  <conditionalFormatting sqref="K2:K12">
    <cfRule type="colorScale" priority="10">
      <colorScale>
        <cfvo type="min"/>
        <cfvo type="max"/>
        <color rgb="FFFCFCFF"/>
        <color rgb="FFF8696B"/>
      </colorScale>
    </cfRule>
  </conditionalFormatting>
  <conditionalFormatting sqref="M2:M12">
    <cfRule type="colorScale" priority="9">
      <colorScale>
        <cfvo type="min"/>
        <cfvo type="max"/>
        <color rgb="FFFCFCFF"/>
        <color rgb="FFF8696B"/>
      </colorScale>
    </cfRule>
  </conditionalFormatting>
  <conditionalFormatting sqref="G2:G12">
    <cfRule type="colorScale" priority="8">
      <colorScale>
        <cfvo type="min"/>
        <cfvo type="max"/>
        <color rgb="FFFCFCFF"/>
        <color rgb="FFF8696B"/>
      </colorScale>
    </cfRule>
  </conditionalFormatting>
  <conditionalFormatting sqref="N2:N12">
    <cfRule type="colorScale" priority="7">
      <colorScale>
        <cfvo type="min"/>
        <cfvo type="max"/>
        <color rgb="FFFCFCFF"/>
        <color rgb="FFF8696B"/>
      </colorScale>
    </cfRule>
  </conditionalFormatting>
  <conditionalFormatting sqref="I2:I1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:J12">
    <cfRule type="colorScale" priority="5">
      <colorScale>
        <cfvo type="min"/>
        <cfvo type="max"/>
        <color rgb="FFFCFCFF"/>
        <color rgb="FFF8696B"/>
      </colorScale>
    </cfRule>
  </conditionalFormatting>
  <conditionalFormatting sqref="B2:B12">
    <cfRule type="colorScale" priority="4">
      <colorScale>
        <cfvo type="min"/>
        <cfvo type="max"/>
        <color rgb="FFFCFCFF"/>
        <color rgb="FFF8696B"/>
      </colorScale>
    </cfRule>
  </conditionalFormatting>
  <conditionalFormatting sqref="D2:D12">
    <cfRule type="colorScale" priority="3">
      <colorScale>
        <cfvo type="min"/>
        <cfvo type="max"/>
        <color rgb="FFFCFCFF"/>
        <color rgb="FFF8696B"/>
      </colorScale>
    </cfRule>
  </conditionalFormatting>
  <conditionalFormatting sqref="C2:C12">
    <cfRule type="colorScale" priority="2">
      <colorScale>
        <cfvo type="min"/>
        <cfvo type="max"/>
        <color rgb="FFFCFCFF"/>
        <color rgb="FFF8696B"/>
      </colorScale>
    </cfRule>
  </conditionalFormatting>
  <conditionalFormatting sqref="H2:H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H2" sqref="B2:H2"/>
    </sheetView>
  </sheetViews>
  <sheetFormatPr defaultRowHeight="17" x14ac:dyDescent="0.4"/>
  <sheetData>
    <row r="2" spans="1:8" x14ac:dyDescent="0.4">
      <c r="A2" t="s">
        <v>0</v>
      </c>
      <c r="B2">
        <v>5</v>
      </c>
      <c r="C2">
        <v>0</v>
      </c>
      <c r="D2">
        <v>0</v>
      </c>
      <c r="E2">
        <v>0</v>
      </c>
      <c r="F2">
        <v>115</v>
      </c>
      <c r="G2">
        <v>0</v>
      </c>
      <c r="H2">
        <v>0</v>
      </c>
    </row>
    <row r="3" spans="1:8" x14ac:dyDescent="0.4">
      <c r="A3" t="s">
        <v>1</v>
      </c>
      <c r="B3">
        <v>6</v>
      </c>
      <c r="C3">
        <v>0</v>
      </c>
      <c r="D3">
        <v>4</v>
      </c>
      <c r="E3">
        <v>0</v>
      </c>
      <c r="F3">
        <v>0</v>
      </c>
      <c r="G3">
        <v>0</v>
      </c>
      <c r="H3">
        <v>172</v>
      </c>
    </row>
    <row r="4" spans="1:8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">
      <c r="A5" t="s">
        <v>3</v>
      </c>
      <c r="B5">
        <v>2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</row>
    <row r="6" spans="1:8" x14ac:dyDescent="0.4">
      <c r="A6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</row>
    <row r="7" spans="1:8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370</v>
      </c>
      <c r="H7">
        <v>9</v>
      </c>
    </row>
    <row r="8" spans="1:8" x14ac:dyDescent="0.4">
      <c r="A8" t="s">
        <v>6</v>
      </c>
      <c r="B8">
        <v>2</v>
      </c>
      <c r="C8">
        <v>0</v>
      </c>
      <c r="D8">
        <v>278</v>
      </c>
      <c r="E8">
        <v>0</v>
      </c>
      <c r="F8">
        <v>2</v>
      </c>
      <c r="G8">
        <v>0</v>
      </c>
      <c r="H8">
        <v>0</v>
      </c>
    </row>
    <row r="9" spans="1:8" x14ac:dyDescent="0.4">
      <c r="A9" t="s">
        <v>7</v>
      </c>
      <c r="B9">
        <v>0</v>
      </c>
      <c r="C9">
        <v>55</v>
      </c>
      <c r="D9">
        <v>0</v>
      </c>
      <c r="E9">
        <v>0</v>
      </c>
      <c r="F9">
        <v>0</v>
      </c>
      <c r="G9">
        <v>0</v>
      </c>
      <c r="H9">
        <v>32</v>
      </c>
    </row>
    <row r="10" spans="1:8" x14ac:dyDescent="0.4">
      <c r="A10" t="s">
        <v>8</v>
      </c>
      <c r="B10">
        <v>0</v>
      </c>
      <c r="C10">
        <v>0</v>
      </c>
      <c r="D10">
        <v>0</v>
      </c>
      <c r="E10">
        <v>394</v>
      </c>
      <c r="F10">
        <v>0</v>
      </c>
      <c r="G10">
        <v>10</v>
      </c>
      <c r="H10">
        <v>0</v>
      </c>
    </row>
    <row r="11" spans="1:8" x14ac:dyDescent="0.4">
      <c r="A11" t="s">
        <v>9</v>
      </c>
      <c r="B11">
        <v>0</v>
      </c>
      <c r="C11">
        <v>0</v>
      </c>
      <c r="D11">
        <v>4</v>
      </c>
      <c r="E11">
        <v>0</v>
      </c>
      <c r="F11">
        <v>0</v>
      </c>
      <c r="G11">
        <v>7</v>
      </c>
      <c r="H11">
        <v>0</v>
      </c>
    </row>
    <row r="12" spans="1:8" x14ac:dyDescent="0.4">
      <c r="B12">
        <f t="shared" ref="B12:H12" si="0">SUM(B2:B11)</f>
        <v>52</v>
      </c>
      <c r="C12">
        <f t="shared" si="0"/>
        <v>55</v>
      </c>
      <c r="D12">
        <f t="shared" si="0"/>
        <v>286</v>
      </c>
      <c r="E12">
        <f t="shared" si="0"/>
        <v>394</v>
      </c>
      <c r="F12">
        <f t="shared" si="0"/>
        <v>157</v>
      </c>
      <c r="G12">
        <f t="shared" si="0"/>
        <v>390</v>
      </c>
      <c r="H12">
        <f t="shared" si="0"/>
        <v>213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workbookViewId="0">
      <selection activeCell="O2" sqref="B2:O2"/>
    </sheetView>
  </sheetViews>
  <sheetFormatPr defaultRowHeight="17" x14ac:dyDescent="0.4"/>
  <sheetData>
    <row r="2" spans="1:15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49</v>
      </c>
      <c r="I2">
        <v>64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">
      <c r="A3" t="s">
        <v>1</v>
      </c>
      <c r="B3">
        <v>0</v>
      </c>
      <c r="C3">
        <v>0</v>
      </c>
      <c r="D3">
        <v>0</v>
      </c>
      <c r="E3">
        <v>155</v>
      </c>
      <c r="F3">
        <v>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</v>
      </c>
      <c r="N5">
        <v>0</v>
      </c>
      <c r="O5">
        <v>0</v>
      </c>
    </row>
    <row r="6" spans="1:15" x14ac:dyDescent="0.4">
      <c r="A6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">
      <c r="A7" t="s">
        <v>5</v>
      </c>
      <c r="B7">
        <v>0</v>
      </c>
      <c r="C7">
        <v>25</v>
      </c>
      <c r="D7">
        <v>0</v>
      </c>
      <c r="E7">
        <v>0</v>
      </c>
      <c r="F7">
        <v>0</v>
      </c>
      <c r="G7">
        <v>339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0</v>
      </c>
    </row>
    <row r="8" spans="1:15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140</v>
      </c>
      <c r="L8">
        <v>136</v>
      </c>
      <c r="M8">
        <v>3</v>
      </c>
      <c r="N8">
        <v>0</v>
      </c>
      <c r="O8">
        <v>0</v>
      </c>
    </row>
    <row r="9" spans="1:15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52</v>
      </c>
      <c r="N9">
        <v>0</v>
      </c>
      <c r="O9">
        <v>34</v>
      </c>
    </row>
    <row r="10" spans="1:15" x14ac:dyDescent="0.4">
      <c r="A10" t="s">
        <v>8</v>
      </c>
      <c r="B10">
        <v>0</v>
      </c>
      <c r="C10">
        <v>58</v>
      </c>
      <c r="D10">
        <v>346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">
      <c r="A11" t="s">
        <v>9</v>
      </c>
      <c r="B11">
        <v>2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3</v>
      </c>
      <c r="N11">
        <v>2</v>
      </c>
      <c r="O11">
        <v>0</v>
      </c>
    </row>
    <row r="12" spans="1:15" s="1" customFormat="1" x14ac:dyDescent="0.4">
      <c r="A12" s="1" t="s">
        <v>12</v>
      </c>
      <c r="B12" s="1">
        <f t="shared" ref="B12:O12" si="0">SUM(B2:B11)</f>
        <v>42</v>
      </c>
      <c r="C12" s="1">
        <f t="shared" si="0"/>
        <v>84</v>
      </c>
      <c r="D12" s="1">
        <f t="shared" si="0"/>
        <v>346</v>
      </c>
      <c r="E12" s="1">
        <f t="shared" si="0"/>
        <v>155</v>
      </c>
      <c r="F12" s="1">
        <f t="shared" si="0"/>
        <v>28</v>
      </c>
      <c r="G12" s="1">
        <f t="shared" si="0"/>
        <v>339</v>
      </c>
      <c r="H12" s="1">
        <f t="shared" si="0"/>
        <v>49</v>
      </c>
      <c r="I12" s="1">
        <f t="shared" si="0"/>
        <v>64</v>
      </c>
      <c r="J12" s="1">
        <f t="shared" si="0"/>
        <v>12</v>
      </c>
      <c r="K12" s="1">
        <f t="shared" si="0"/>
        <v>140</v>
      </c>
      <c r="L12" s="1">
        <f t="shared" si="0"/>
        <v>137</v>
      </c>
      <c r="M12" s="1">
        <f t="shared" si="0"/>
        <v>100</v>
      </c>
      <c r="N12" s="1">
        <f t="shared" si="0"/>
        <v>17</v>
      </c>
      <c r="O12" s="1">
        <f t="shared" si="0"/>
        <v>34</v>
      </c>
    </row>
    <row r="14" spans="1:15" s="1" customFormat="1" x14ac:dyDescent="0.4">
      <c r="A14" s="1" t="s">
        <v>13</v>
      </c>
      <c r="B14" s="1">
        <f>B6</f>
        <v>40</v>
      </c>
      <c r="C14" s="1">
        <f>C10</f>
        <v>58</v>
      </c>
      <c r="D14" s="1">
        <f>D10</f>
        <v>346</v>
      </c>
      <c r="E14" s="1">
        <f>E3</f>
        <v>155</v>
      </c>
      <c r="F14" s="1">
        <f>F3</f>
        <v>27</v>
      </c>
      <c r="G14" s="1">
        <f>G7</f>
        <v>339</v>
      </c>
      <c r="H14" s="1">
        <f>H2</f>
        <v>49</v>
      </c>
      <c r="I14" s="1">
        <f>I2</f>
        <v>64</v>
      </c>
      <c r="J14" s="1">
        <f>J2</f>
        <v>7</v>
      </c>
      <c r="K14" s="1">
        <f>K8</f>
        <v>140</v>
      </c>
      <c r="L14" s="1">
        <f>L8</f>
        <v>136</v>
      </c>
      <c r="M14" s="1">
        <f>M9</f>
        <v>52</v>
      </c>
      <c r="N14" s="1">
        <f>N7</f>
        <v>15</v>
      </c>
      <c r="O14" s="1">
        <f>O9</f>
        <v>34</v>
      </c>
    </row>
    <row r="16" spans="1:15" x14ac:dyDescent="0.4">
      <c r="B16">
        <f>B14/B12</f>
        <v>0.95238095238095233</v>
      </c>
      <c r="C16">
        <f>C14/C12</f>
        <v>0.69047619047619047</v>
      </c>
      <c r="D16">
        <f>D14/D12</f>
        <v>1</v>
      </c>
      <c r="E1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1"/>
  <sheetViews>
    <sheetView tabSelected="1" topLeftCell="AC1" workbookViewId="0">
      <selection activeCell="B2" sqref="B2:AR2"/>
    </sheetView>
  </sheetViews>
  <sheetFormatPr defaultRowHeight="17" x14ac:dyDescent="0.4"/>
  <sheetData>
    <row r="2" spans="1:64" x14ac:dyDescent="0.4">
      <c r="A2" t="s">
        <v>0</v>
      </c>
      <c r="B2">
        <v>0</v>
      </c>
      <c r="C2">
        <v>0</v>
      </c>
      <c r="D2">
        <v>6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20</v>
      </c>
      <c r="Y2">
        <v>67</v>
      </c>
      <c r="Z2">
        <v>48</v>
      </c>
      <c r="AA2">
        <v>30</v>
      </c>
      <c r="AB2">
        <v>4</v>
      </c>
      <c r="AC2">
        <v>4</v>
      </c>
      <c r="AD2">
        <v>8</v>
      </c>
      <c r="AE2">
        <v>62</v>
      </c>
      <c r="AF2">
        <v>26</v>
      </c>
      <c r="AG2">
        <v>2</v>
      </c>
      <c r="AH2">
        <v>4</v>
      </c>
      <c r="AI2">
        <v>66</v>
      </c>
      <c r="AJ2">
        <v>30</v>
      </c>
      <c r="AK2">
        <v>2</v>
      </c>
      <c r="AL2">
        <v>20</v>
      </c>
      <c r="AM2">
        <v>2</v>
      </c>
      <c r="AN2">
        <v>6</v>
      </c>
      <c r="AO2">
        <v>124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11</v>
      </c>
      <c r="BA2">
        <v>4</v>
      </c>
      <c r="BB2">
        <v>0</v>
      </c>
      <c r="BC2">
        <v>0</v>
      </c>
      <c r="BD2">
        <v>6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</row>
    <row r="3" spans="1:64" x14ac:dyDescent="0.4">
      <c r="A3" t="s">
        <v>1</v>
      </c>
      <c r="B3">
        <v>30</v>
      </c>
      <c r="C3">
        <v>0</v>
      </c>
      <c r="D3">
        <v>44</v>
      </c>
      <c r="E3">
        <v>0</v>
      </c>
      <c r="F3">
        <v>10</v>
      </c>
      <c r="G3">
        <v>18</v>
      </c>
      <c r="H3">
        <v>2</v>
      </c>
      <c r="I3">
        <v>10</v>
      </c>
      <c r="J3">
        <v>10</v>
      </c>
      <c r="K3">
        <v>2</v>
      </c>
      <c r="L3">
        <v>2</v>
      </c>
      <c r="M3">
        <v>2</v>
      </c>
      <c r="N3">
        <v>2</v>
      </c>
      <c r="O3">
        <v>32</v>
      </c>
      <c r="P3">
        <v>2</v>
      </c>
      <c r="Q3">
        <v>0</v>
      </c>
      <c r="R3">
        <v>4</v>
      </c>
      <c r="S3">
        <v>0</v>
      </c>
      <c r="T3">
        <v>0</v>
      </c>
      <c r="U3">
        <v>4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4</v>
      </c>
      <c r="AT3">
        <v>8</v>
      </c>
      <c r="AU3">
        <v>0</v>
      </c>
      <c r="AV3">
        <v>2</v>
      </c>
      <c r="AW3">
        <v>2</v>
      </c>
      <c r="AX3">
        <v>49</v>
      </c>
      <c r="AY3">
        <v>62</v>
      </c>
      <c r="AZ3">
        <v>124</v>
      </c>
      <c r="BA3">
        <v>24</v>
      </c>
      <c r="BB3">
        <v>2</v>
      </c>
      <c r="BC3">
        <v>72</v>
      </c>
      <c r="BD3">
        <v>198</v>
      </c>
      <c r="BE3">
        <v>2</v>
      </c>
      <c r="BF3">
        <v>56</v>
      </c>
      <c r="BG3">
        <v>0</v>
      </c>
      <c r="BH3">
        <v>2</v>
      </c>
      <c r="BI3">
        <v>12</v>
      </c>
      <c r="BJ3">
        <v>110</v>
      </c>
      <c r="BK3">
        <v>6</v>
      </c>
      <c r="BL3">
        <v>0</v>
      </c>
    </row>
    <row r="4" spans="1:64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</v>
      </c>
      <c r="AR5">
        <v>0</v>
      </c>
      <c r="AS5">
        <v>0</v>
      </c>
      <c r="AT5">
        <v>3</v>
      </c>
      <c r="AU5">
        <v>18</v>
      </c>
      <c r="AV5">
        <v>0</v>
      </c>
      <c r="AW5">
        <v>163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4">
      <c r="A6" t="s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</v>
      </c>
      <c r="AY6">
        <v>16</v>
      </c>
      <c r="AZ6">
        <v>56</v>
      </c>
      <c r="BA6">
        <v>0</v>
      </c>
      <c r="BB6">
        <v>0</v>
      </c>
      <c r="BC6">
        <v>0</v>
      </c>
      <c r="BD6">
        <v>18</v>
      </c>
      <c r="BE6">
        <v>0</v>
      </c>
      <c r="BF6">
        <v>36</v>
      </c>
      <c r="BG6">
        <v>0</v>
      </c>
      <c r="BH6">
        <v>32</v>
      </c>
      <c r="BI6">
        <v>12</v>
      </c>
      <c r="BJ6">
        <v>0</v>
      </c>
      <c r="BK6">
        <v>0</v>
      </c>
      <c r="BL6">
        <v>0</v>
      </c>
    </row>
    <row r="7" spans="1:64" x14ac:dyDescent="0.4">
      <c r="A7" t="s">
        <v>5</v>
      </c>
      <c r="B7">
        <v>0</v>
      </c>
      <c r="C7">
        <v>450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10</v>
      </c>
      <c r="M7">
        <v>24</v>
      </c>
      <c r="N7">
        <v>46</v>
      </c>
      <c r="O7">
        <v>0</v>
      </c>
      <c r="P7">
        <v>6</v>
      </c>
      <c r="Q7">
        <v>2</v>
      </c>
      <c r="R7">
        <v>1030</v>
      </c>
      <c r="S7">
        <v>48</v>
      </c>
      <c r="T7">
        <v>16</v>
      </c>
      <c r="U7">
        <v>18</v>
      </c>
      <c r="V7">
        <v>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60</v>
      </c>
      <c r="AR7">
        <v>2</v>
      </c>
      <c r="AS7">
        <v>2</v>
      </c>
      <c r="AT7">
        <v>4</v>
      </c>
      <c r="AU7">
        <v>4</v>
      </c>
      <c r="AV7">
        <v>0</v>
      </c>
      <c r="AW7">
        <v>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0</v>
      </c>
      <c r="BI7">
        <v>0</v>
      </c>
      <c r="BJ7">
        <v>2</v>
      </c>
      <c r="BK7">
        <v>0</v>
      </c>
      <c r="BL7">
        <v>2</v>
      </c>
    </row>
    <row r="8" spans="1:64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689</v>
      </c>
      <c r="AQ8">
        <v>0</v>
      </c>
      <c r="AR8">
        <v>0</v>
      </c>
      <c r="AS8">
        <v>2</v>
      </c>
      <c r="AT8">
        <v>2</v>
      </c>
      <c r="AU8">
        <v>693</v>
      </c>
      <c r="AV8">
        <v>0</v>
      </c>
      <c r="AW8">
        <v>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">
      <c r="A9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28</v>
      </c>
      <c r="AT9">
        <v>62</v>
      </c>
      <c r="AU9">
        <v>78</v>
      </c>
      <c r="AV9">
        <v>1</v>
      </c>
      <c r="AW9">
        <v>77</v>
      </c>
      <c r="AX9">
        <v>8</v>
      </c>
      <c r="AY9">
        <v>3</v>
      </c>
      <c r="AZ9">
        <v>21</v>
      </c>
      <c r="BA9">
        <v>0</v>
      </c>
      <c r="BB9">
        <v>3</v>
      </c>
      <c r="BC9">
        <v>0</v>
      </c>
      <c r="BD9">
        <v>2</v>
      </c>
      <c r="BE9">
        <v>4</v>
      </c>
      <c r="BF9">
        <v>3</v>
      </c>
      <c r="BG9">
        <v>58</v>
      </c>
      <c r="BH9">
        <v>88</v>
      </c>
      <c r="BI9">
        <v>0</v>
      </c>
      <c r="BJ9">
        <v>0</v>
      </c>
      <c r="BK9">
        <v>0</v>
      </c>
      <c r="BL9">
        <v>0</v>
      </c>
    </row>
    <row r="10" spans="1:64" x14ac:dyDescent="0.4">
      <c r="A10" t="s">
        <v>8</v>
      </c>
      <c r="B10">
        <v>0</v>
      </c>
      <c r="C10">
        <v>1465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258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</vt:lpstr>
      <vt:lpstr>ambient</vt:lpstr>
      <vt:lpstr>vital sign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陳雅虹</dc:creator>
  <cp:lastModifiedBy>陳雅虹</cp:lastModifiedBy>
  <dcterms:created xsi:type="dcterms:W3CDTF">2015-07-14T04:13:47Z</dcterms:created>
  <dcterms:modified xsi:type="dcterms:W3CDTF">2015-07-15T13:12:39Z</dcterms:modified>
</cp:coreProperties>
</file>