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s" sheetId="1" r:id="rId4"/>
    <sheet state="visible" name="Board 1 debugging" sheetId="2" r:id="rId5"/>
    <sheet state="visible" name="Final demo pinout" sheetId="3" r:id="rId6"/>
  </sheets>
  <definedNames/>
  <calcPr/>
</workbook>
</file>

<file path=xl/sharedStrings.xml><?xml version="1.0" encoding="utf-8"?>
<sst xmlns="http://schemas.openxmlformats.org/spreadsheetml/2006/main" count="225" uniqueCount="122">
  <si>
    <t>Current sensing: INA241</t>
  </si>
  <si>
    <t>Value state</t>
  </si>
  <si>
    <t>Notes</t>
  </si>
  <si>
    <t>Max phase current</t>
  </si>
  <si>
    <t>A, +/-</t>
  </si>
  <si>
    <t>Set</t>
  </si>
  <si>
    <t>Conservatively high</t>
  </si>
  <si>
    <t>Shunt resistor value</t>
  </si>
  <si>
    <t>Ohm</t>
  </si>
  <si>
    <t>Variable</t>
  </si>
  <si>
    <t>Shun resistor power rating</t>
  </si>
  <si>
    <t>W</t>
  </si>
  <si>
    <t>Max power across shunt</t>
  </si>
  <si>
    <t>Output</t>
  </si>
  <si>
    <t>V across R at max I</t>
  </si>
  <si>
    <t>V</t>
  </si>
  <si>
    <t>INA241 supply V</t>
  </si>
  <si>
    <t>INA241 V reference</t>
  </si>
  <si>
    <t>INA241 gain</t>
  </si>
  <si>
    <t>V/V</t>
  </si>
  <si>
    <t>INA241 differential output</t>
  </si>
  <si>
    <t>V, +/-</t>
  </si>
  <si>
    <t>ADC supply V</t>
  </si>
  <si>
    <t>ADC analog input range</t>
  </si>
  <si>
    <t>See right</t>
  </si>
  <si>
    <t>Dead Time control</t>
  </si>
  <si>
    <t>RC of delay -&gt; comparators</t>
  </si>
  <si>
    <t>R</t>
  </si>
  <si>
    <t>ohm</t>
  </si>
  <si>
    <t>C</t>
  </si>
  <si>
    <t>F</t>
  </si>
  <si>
    <t>pF</t>
  </si>
  <si>
    <t>tau</t>
  </si>
  <si>
    <t>s</t>
  </si>
  <si>
    <t>ns</t>
  </si>
  <si>
    <t>V supply for comparator inp.s</t>
  </si>
  <si>
    <t>V of RC at t=1*RC</t>
  </si>
  <si>
    <t>Threshold V divider</t>
  </si>
  <si>
    <t>Vsupply</t>
  </si>
  <si>
    <t>R2</t>
  </si>
  <si>
    <t>R3 (pot)</t>
  </si>
  <si>
    <t>Setting of pot</t>
  </si>
  <si>
    <t>/1</t>
  </si>
  <si>
    <t>R4</t>
  </si>
  <si>
    <t>Vout min</t>
  </si>
  <si>
    <t>Vout at setting</t>
  </si>
  <si>
    <t>Vout max</t>
  </si>
  <si>
    <t>Time max (~Vout min)</t>
  </si>
  <si>
    <t>Time at setting</t>
  </si>
  <si>
    <t>Time min (~Vout max)</t>
  </si>
  <si>
    <t>observed</t>
  </si>
  <si>
    <t>Threshold V</t>
  </si>
  <si>
    <t>delay (ns)</t>
  </si>
  <si>
    <t>max dead time</t>
  </si>
  <si>
    <t>min dead time</t>
  </si>
  <si>
    <t>dead time control</t>
  </si>
  <si>
    <t>half bridge</t>
  </si>
  <si>
    <t>current sensing</t>
  </si>
  <si>
    <t>notes</t>
  </si>
  <si>
    <t>generally</t>
  </si>
  <si>
    <t>buffer</t>
  </si>
  <si>
    <t>new buffer</t>
  </si>
  <si>
    <t>inverter</t>
  </si>
  <si>
    <t>motor 1</t>
  </si>
  <si>
    <t>p1</t>
  </si>
  <si>
    <t>good</t>
  </si>
  <si>
    <t>-</t>
  </si>
  <si>
    <t>pulses at 24V, can sink continuously</t>
  </si>
  <si>
    <t>seems good</t>
  </si>
  <si>
    <t>p2</t>
  </si>
  <si>
    <t>hi inp does not go high!</t>
  </si>
  <si>
    <t>bad</t>
  </si>
  <si>
    <t>can sink as above, cannot source</t>
  </si>
  <si>
    <t>check RC, buffer, comparator, AND gate</t>
  </si>
  <si>
    <t>p3</t>
  </si>
  <si>
    <t>motor 2</t>
  </si>
  <si>
    <t>????*</t>
  </si>
  <si>
    <t>check buffer, comparator, AND gate</t>
  </si>
  <si>
    <t>cannot sink, cannot source. phase V does not change with PWM</t>
  </si>
  <si>
    <t>not working because reference was being weird (~0.7V), so I had removed the zener R</t>
  </si>
  <si>
    <t>other notes</t>
  </si>
  <si>
    <t>m1p2 dtc:</t>
  </si>
  <si>
    <t>RC good</t>
  </si>
  <si>
    <t>AND gate might be fine</t>
  </si>
  <si>
    <t>Buffer is fucked. U10_DTU1</t>
  </si>
  <si>
    <t>if m2p2 has same issue, then I am concerned about a design error. If it has a seperate issue (a different chip is fucked), then I can pretty safely chalk it up to random damage</t>
  </si>
  <si>
    <t>m2p2 dtc:</t>
  </si>
  <si>
    <t>Buffer is fucked. U10_DTV1</t>
  </si>
  <si>
    <t>all other buffers are functioning</t>
  </si>
  <si>
    <t>all inverters are functioning</t>
  </si>
  <si>
    <t>pretty confident all of phase 3 is fucked cuz of all the extra solder it saw</t>
  </si>
  <si>
    <t>OKAY that leaves only the pulsing 24V problem and we have 3 phases working: m1p1, m1p3, m2p1</t>
  </si>
  <si>
    <t>I think we should try giving this to software to do FOC with those three phases</t>
  </si>
  <si>
    <t xml:space="preserve">replaced the two bad buffers, now </t>
  </si>
  <si>
    <t>* this is super weird... it works, but when I probe it, it doesn't. Fucking weird. Something messed up somewhere. Since m2p3 also appears fucked, I want to just ditch this whole set of phases.</t>
  </si>
  <si>
    <t>* I can tell it works by probing the output of the AND that takes the buffer as input - it goes high when it should</t>
  </si>
  <si>
    <t>* also weird: after I did this, m2p3 sort of resembles the working ones when HI is high, but the pulsing behavior is different. instead of doing a fresh pulse of current every time HI is asserted like the rest, it pulses with an amount of current that almost seems random</t>
  </si>
  <si>
    <t>Connections</t>
  </si>
  <si>
    <t>Use</t>
  </si>
  <si>
    <t>Pin number</t>
  </si>
  <si>
    <t>Encoder ground</t>
  </si>
  <si>
    <t>GND</t>
  </si>
  <si>
    <t>5V</t>
  </si>
  <si>
    <t>Encoder power</t>
  </si>
  <si>
    <t>LED resistor</t>
  </si>
  <si>
    <t>3V3</t>
  </si>
  <si>
    <t>3V3, LED</t>
  </si>
  <si>
    <t>PWM_U1</t>
  </si>
  <si>
    <t>PWM</t>
  </si>
  <si>
    <t>PWM_V1</t>
  </si>
  <si>
    <t>PWM_W1</t>
  </si>
  <si>
    <t>Encoder CS</t>
  </si>
  <si>
    <t>Digital</t>
  </si>
  <si>
    <t>CSW</t>
  </si>
  <si>
    <t>CSV</t>
  </si>
  <si>
    <t>CSU</t>
  </si>
  <si>
    <t>Encoder MOSI</t>
  </si>
  <si>
    <t>SPI0 MOSI</t>
  </si>
  <si>
    <t>ADC and encoder MISO</t>
  </si>
  <si>
    <t>SPI0 MISO</t>
  </si>
  <si>
    <t>SPI0 CLK</t>
  </si>
  <si>
    <t>ADC and encoder clock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</si>
</sst>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1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3" numFmtId="164" xfId="0" applyFont="1" applyNumberForma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17</xdr:row>
      <xdr:rowOff>200025</xdr:rowOff>
    </xdr:from>
    <xdr:ext cx="2266950" cy="342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34</xdr:row>
      <xdr:rowOff>9525</xdr:rowOff>
    </xdr:from>
    <xdr:ext cx="3552825" cy="27051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152400</xdr:rowOff>
    </xdr:from>
    <xdr:ext cx="1562100" cy="2847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2" ht="31.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3"/>
      <c r="C3" s="3"/>
      <c r="D3" s="3" t="s">
        <v>1</v>
      </c>
      <c r="E3" s="3" t="s">
        <v>2</v>
      </c>
    </row>
    <row r="4">
      <c r="A4" s="3" t="s">
        <v>3</v>
      </c>
      <c r="B4" s="3">
        <v>30.0</v>
      </c>
      <c r="C4" s="3" t="s">
        <v>4</v>
      </c>
      <c r="D4" s="3" t="s">
        <v>5</v>
      </c>
      <c r="E4" s="3" t="s">
        <v>6</v>
      </c>
    </row>
    <row r="5">
      <c r="A5" s="3" t="s">
        <v>7</v>
      </c>
      <c r="B5" s="3">
        <v>0.003</v>
      </c>
      <c r="C5" s="3" t="s">
        <v>8</v>
      </c>
      <c r="D5" s="3" t="s">
        <v>9</v>
      </c>
    </row>
    <row r="6">
      <c r="A6" s="3" t="s">
        <v>10</v>
      </c>
      <c r="B6" s="3">
        <v>5.0</v>
      </c>
      <c r="C6" s="3" t="s">
        <v>11</v>
      </c>
      <c r="D6" s="3" t="s">
        <v>9</v>
      </c>
    </row>
    <row r="7">
      <c r="A7" s="3"/>
      <c r="B7" s="3"/>
      <c r="C7" s="3"/>
      <c r="D7" s="3"/>
    </row>
    <row r="8">
      <c r="A8" s="3" t="s">
        <v>12</v>
      </c>
      <c r="B8" s="4">
        <f>B4*B4*B5</f>
        <v>2.7</v>
      </c>
      <c r="C8" s="3" t="s">
        <v>11</v>
      </c>
      <c r="D8" s="3" t="s">
        <v>13</v>
      </c>
    </row>
    <row r="9">
      <c r="A9" s="3" t="s">
        <v>14</v>
      </c>
      <c r="B9" s="3">
        <f>B4*B5</f>
        <v>0.09</v>
      </c>
      <c r="C9" s="3" t="s">
        <v>15</v>
      </c>
      <c r="D9" s="3" t="s">
        <v>13</v>
      </c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 t="s">
        <v>16</v>
      </c>
      <c r="B12" s="3">
        <v>5.0</v>
      </c>
      <c r="C12" s="3" t="s">
        <v>15</v>
      </c>
      <c r="D12" s="3" t="s">
        <v>5</v>
      </c>
    </row>
    <row r="13">
      <c r="A13" s="3" t="s">
        <v>17</v>
      </c>
      <c r="B13" s="3">
        <v>2.5</v>
      </c>
      <c r="C13" s="3" t="s">
        <v>15</v>
      </c>
      <c r="D13" s="3" t="s">
        <v>5</v>
      </c>
    </row>
    <row r="14">
      <c r="A14" s="3" t="s">
        <v>18</v>
      </c>
      <c r="B14" s="3">
        <v>20.0</v>
      </c>
      <c r="C14" s="3" t="s">
        <v>19</v>
      </c>
      <c r="D14" s="3" t="s">
        <v>9</v>
      </c>
    </row>
    <row r="15">
      <c r="A15" s="3"/>
      <c r="C15" s="3"/>
      <c r="D15" s="3"/>
    </row>
    <row r="16">
      <c r="A16" s="3" t="s">
        <v>20</v>
      </c>
      <c r="B16" s="4">
        <f>B14*B9</f>
        <v>1.8</v>
      </c>
      <c r="C16" s="3" t="s">
        <v>21</v>
      </c>
      <c r="D16" s="3" t="s">
        <v>13</v>
      </c>
    </row>
    <row r="19">
      <c r="A19" s="3" t="s">
        <v>22</v>
      </c>
      <c r="B19" s="3">
        <v>3.3</v>
      </c>
      <c r="C19" s="3" t="s">
        <v>15</v>
      </c>
    </row>
    <row r="20">
      <c r="A20" s="3" t="s">
        <v>23</v>
      </c>
      <c r="B20" s="3" t="s">
        <v>24</v>
      </c>
    </row>
    <row r="25">
      <c r="A25" s="1" t="s">
        <v>25</v>
      </c>
    </row>
    <row r="27">
      <c r="A27" s="3" t="s">
        <v>26</v>
      </c>
      <c r="B27" s="3" t="s">
        <v>27</v>
      </c>
      <c r="C27" s="3">
        <v>10000.0</v>
      </c>
      <c r="D27" s="3" t="s">
        <v>28</v>
      </c>
    </row>
    <row r="28">
      <c r="B28" s="3" t="s">
        <v>29</v>
      </c>
      <c r="C28" s="5">
        <v>1.0E-12</v>
      </c>
      <c r="D28" s="3" t="s">
        <v>30</v>
      </c>
    </row>
    <row r="29">
      <c r="B29" s="3"/>
      <c r="C29" s="6">
        <f>C28*1000000000000</f>
        <v>1</v>
      </c>
      <c r="D29" s="3" t="s">
        <v>31</v>
      </c>
    </row>
    <row r="30">
      <c r="B30" s="3" t="s">
        <v>32</v>
      </c>
      <c r="C30" s="6">
        <f>C27*C28</f>
        <v>0.00000001</v>
      </c>
      <c r="D30" s="3" t="s">
        <v>33</v>
      </c>
    </row>
    <row r="31">
      <c r="C31" s="7">
        <f>C30*10^9</f>
        <v>10</v>
      </c>
      <c r="D31" s="3" t="s">
        <v>34</v>
      </c>
    </row>
    <row r="32">
      <c r="A32" s="3"/>
      <c r="C32" s="3"/>
      <c r="D32" s="3"/>
    </row>
    <row r="33">
      <c r="A33" s="3" t="s">
        <v>35</v>
      </c>
      <c r="C33" s="3">
        <v>3.3</v>
      </c>
      <c r="D33" s="3" t="s">
        <v>15</v>
      </c>
    </row>
    <row r="34">
      <c r="A34" s="3" t="s">
        <v>36</v>
      </c>
      <c r="C34" s="4">
        <f>(1-0.632)*C33</f>
        <v>1.2144</v>
      </c>
      <c r="D34" s="3" t="s">
        <v>15</v>
      </c>
    </row>
    <row r="37">
      <c r="A37" s="3" t="s">
        <v>37</v>
      </c>
    </row>
    <row r="38">
      <c r="A38" s="3" t="s">
        <v>38</v>
      </c>
      <c r="B38" s="3">
        <v>3.3</v>
      </c>
      <c r="C38" s="3" t="s">
        <v>15</v>
      </c>
      <c r="D38" s="3" t="s">
        <v>5</v>
      </c>
    </row>
    <row r="39">
      <c r="A39" s="3" t="s">
        <v>39</v>
      </c>
      <c r="B39" s="3">
        <v>27000.0</v>
      </c>
      <c r="C39" s="3" t="s">
        <v>28</v>
      </c>
      <c r="D39" s="3" t="s">
        <v>9</v>
      </c>
    </row>
    <row r="40">
      <c r="A40" s="3" t="s">
        <v>40</v>
      </c>
      <c r="B40" s="3">
        <v>10000.0</v>
      </c>
      <c r="C40" s="3" t="s">
        <v>28</v>
      </c>
      <c r="D40" s="3" t="s">
        <v>9</v>
      </c>
    </row>
    <row r="41">
      <c r="A41" s="3" t="s">
        <v>41</v>
      </c>
      <c r="B41" s="3">
        <v>0.5</v>
      </c>
      <c r="C41" s="3" t="s">
        <v>42</v>
      </c>
      <c r="D41" s="3" t="s">
        <v>9</v>
      </c>
    </row>
    <row r="42">
      <c r="A42" s="3" t="s">
        <v>43</v>
      </c>
      <c r="B42" s="3">
        <v>10000.0</v>
      </c>
      <c r="C42" s="3" t="s">
        <v>28</v>
      </c>
      <c r="D42" s="3" t="s">
        <v>9</v>
      </c>
    </row>
    <row r="44">
      <c r="A44" s="3" t="s">
        <v>44</v>
      </c>
      <c r="B44" s="8">
        <f>B38*B42/(B39+B40+B42)</f>
        <v>0.7021276596</v>
      </c>
      <c r="C44" s="3" t="s">
        <v>15</v>
      </c>
      <c r="D44" s="3" t="s">
        <v>13</v>
      </c>
    </row>
    <row r="45">
      <c r="A45" s="3" t="s">
        <v>45</v>
      </c>
      <c r="B45" s="8">
        <f>B38*(B42+(1-B41)*B40)/(B39+B41*B40+(B42+(1-B41)*B40))</f>
        <v>1.053191489</v>
      </c>
      <c r="C45" s="3" t="s">
        <v>15</v>
      </c>
      <c r="D45" s="3" t="s">
        <v>13</v>
      </c>
    </row>
    <row r="46">
      <c r="A46" s="3" t="s">
        <v>46</v>
      </c>
      <c r="B46" s="8">
        <f>B38*(B42+B40)/(B39+B40+B42)</f>
        <v>1.404255319</v>
      </c>
      <c r="C46" s="3" t="s">
        <v>15</v>
      </c>
      <c r="D46" s="3" t="s">
        <v>13</v>
      </c>
    </row>
    <row r="48">
      <c r="A48" s="3" t="s">
        <v>47</v>
      </c>
      <c r="B48" s="7">
        <f t="shared" ref="B48:B50" si="1">1000000000*(-$C$27*$C$28*LN(B44/$C$33))</f>
        <v>15.47562509</v>
      </c>
      <c r="C48" s="3" t="s">
        <v>34</v>
      </c>
      <c r="D48" s="3" t="s">
        <v>13</v>
      </c>
    </row>
    <row r="49">
      <c r="A49" s="3" t="s">
        <v>48</v>
      </c>
      <c r="B49" s="7">
        <f t="shared" si="1"/>
        <v>11.42097401</v>
      </c>
      <c r="C49" s="3" t="s">
        <v>34</v>
      </c>
      <c r="D49" s="3" t="s">
        <v>13</v>
      </c>
    </row>
    <row r="50">
      <c r="A50" s="3" t="s">
        <v>49</v>
      </c>
      <c r="B50" s="7">
        <f t="shared" si="1"/>
        <v>8.544153282</v>
      </c>
      <c r="C50" s="3" t="s">
        <v>34</v>
      </c>
      <c r="D50" s="3" t="s">
        <v>13</v>
      </c>
    </row>
    <row r="54">
      <c r="A54" s="3" t="s">
        <v>50</v>
      </c>
      <c r="B54" s="3" t="s">
        <v>51</v>
      </c>
      <c r="C54" s="3" t="s">
        <v>52</v>
      </c>
    </row>
    <row r="55">
      <c r="A55" s="3" t="s">
        <v>53</v>
      </c>
      <c r="B55" s="3">
        <v>0.711</v>
      </c>
      <c r="C55" s="3">
        <v>110.0</v>
      </c>
    </row>
    <row r="56">
      <c r="A56" s="3" t="s">
        <v>54</v>
      </c>
      <c r="B56" s="3">
        <v>1.376</v>
      </c>
      <c r="C56" s="3">
        <v>80.0</v>
      </c>
    </row>
  </sheetData>
  <conditionalFormatting sqref="B8">
    <cfRule type="cellIs" dxfId="0" priority="1" operator="greaterThan">
      <formula>B6</formula>
    </cfRule>
  </conditionalFormatting>
  <conditionalFormatting sqref="B8">
    <cfRule type="cellIs" dxfId="1" priority="2" operator="equal">
      <formula>B6</formula>
    </cfRule>
  </conditionalFormatting>
  <conditionalFormatting sqref="B8">
    <cfRule type="cellIs" dxfId="2" priority="3" operator="lessThan">
      <formula>B6</formula>
    </cfRule>
  </conditionalFormatting>
  <conditionalFormatting sqref="B16">
    <cfRule type="cellIs" dxfId="0" priority="4" operator="greaterThan">
      <formula>B12-B13</formula>
    </cfRule>
  </conditionalFormatting>
  <conditionalFormatting sqref="B16">
    <cfRule type="cellIs" dxfId="1" priority="5" operator="lessThan">
      <formula>2</formula>
    </cfRule>
  </conditionalFormatting>
  <conditionalFormatting sqref="B16">
    <cfRule type="cellIs" dxfId="2" priority="6" operator="lessThanOrEqual">
      <formula>B13-B12</formula>
    </cfRule>
  </conditionalFormatting>
  <dataValidations>
    <dataValidation type="list" allowBlank="1" showErrorMessage="1" sqref="B14">
      <formula1>"10,20,50,100,200"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13"/>
    <col customWidth="1" min="3" max="3" width="22.13"/>
    <col customWidth="1" min="4" max="4" width="8.75"/>
    <col customWidth="1" min="5" max="6" width="11.75"/>
    <col customWidth="1" min="7" max="7" width="56.75"/>
    <col customWidth="1" min="8" max="8" width="20.0"/>
    <col customWidth="1" min="9" max="9" width="50.5"/>
  </cols>
  <sheetData>
    <row r="1">
      <c r="C1" s="3" t="s">
        <v>55</v>
      </c>
      <c r="G1" s="3" t="s">
        <v>56</v>
      </c>
      <c r="H1" s="3" t="s">
        <v>57</v>
      </c>
      <c r="I1" s="3" t="s">
        <v>58</v>
      </c>
    </row>
    <row r="2">
      <c r="A2" s="3"/>
      <c r="B2" s="3"/>
      <c r="C2" s="3" t="s">
        <v>59</v>
      </c>
      <c r="D2" s="3" t="s">
        <v>60</v>
      </c>
      <c r="E2" s="3" t="s">
        <v>61</v>
      </c>
      <c r="F2" s="3" t="s">
        <v>62</v>
      </c>
      <c r="G2" s="3"/>
      <c r="H2" s="3"/>
    </row>
    <row r="3">
      <c r="A3" s="3" t="s">
        <v>63</v>
      </c>
      <c r="B3" s="9" t="s">
        <v>64</v>
      </c>
      <c r="C3" s="9" t="s">
        <v>65</v>
      </c>
      <c r="D3" s="9" t="s">
        <v>65</v>
      </c>
      <c r="E3" s="9" t="s">
        <v>66</v>
      </c>
      <c r="F3" s="9" t="s">
        <v>65</v>
      </c>
      <c r="G3" s="9" t="s">
        <v>67</v>
      </c>
      <c r="H3" s="9" t="s">
        <v>68</v>
      </c>
    </row>
    <row r="4">
      <c r="B4" s="3" t="s">
        <v>69</v>
      </c>
      <c r="C4" s="3" t="s">
        <v>70</v>
      </c>
      <c r="D4" s="3" t="s">
        <v>71</v>
      </c>
      <c r="E4" s="3" t="s">
        <v>65</v>
      </c>
      <c r="F4" s="3" t="s">
        <v>65</v>
      </c>
      <c r="G4" s="3" t="s">
        <v>72</v>
      </c>
      <c r="H4" s="3" t="s">
        <v>68</v>
      </c>
      <c r="I4" s="3" t="s">
        <v>73</v>
      </c>
    </row>
    <row r="5">
      <c r="B5" s="9" t="s">
        <v>74</v>
      </c>
      <c r="C5" s="9" t="s">
        <v>65</v>
      </c>
      <c r="D5" s="9" t="s">
        <v>65</v>
      </c>
      <c r="E5" s="9" t="s">
        <v>66</v>
      </c>
      <c r="F5" s="9" t="s">
        <v>65</v>
      </c>
      <c r="G5" s="9" t="s">
        <v>67</v>
      </c>
      <c r="H5" s="9" t="s">
        <v>68</v>
      </c>
    </row>
    <row r="6">
      <c r="A6" s="3" t="s">
        <v>75</v>
      </c>
      <c r="B6" s="9" t="s">
        <v>64</v>
      </c>
      <c r="C6" s="9" t="s">
        <v>65</v>
      </c>
      <c r="D6" s="9" t="s">
        <v>65</v>
      </c>
      <c r="E6" s="9" t="s">
        <v>66</v>
      </c>
      <c r="F6" s="9" t="s">
        <v>65</v>
      </c>
      <c r="G6" s="9" t="s">
        <v>67</v>
      </c>
      <c r="H6" s="9" t="s">
        <v>68</v>
      </c>
    </row>
    <row r="7">
      <c r="B7" s="3" t="s">
        <v>69</v>
      </c>
      <c r="C7" s="3" t="s">
        <v>70</v>
      </c>
      <c r="D7" s="3" t="s">
        <v>71</v>
      </c>
      <c r="E7" s="3" t="s">
        <v>76</v>
      </c>
      <c r="F7" s="3" t="s">
        <v>65</v>
      </c>
      <c r="G7" s="3" t="s">
        <v>72</v>
      </c>
      <c r="H7" s="3" t="s">
        <v>68</v>
      </c>
      <c r="I7" s="3" t="s">
        <v>77</v>
      </c>
    </row>
    <row r="8">
      <c r="B8" s="3" t="s">
        <v>74</v>
      </c>
      <c r="C8" s="3" t="s">
        <v>65</v>
      </c>
      <c r="D8" s="3" t="s">
        <v>65</v>
      </c>
      <c r="E8" s="3" t="s">
        <v>66</v>
      </c>
      <c r="F8" s="3" t="s">
        <v>65</v>
      </c>
      <c r="G8" s="3" t="s">
        <v>78</v>
      </c>
      <c r="H8" s="3" t="s">
        <v>79</v>
      </c>
    </row>
    <row r="12">
      <c r="C12" s="3" t="s">
        <v>80</v>
      </c>
      <c r="D12" s="3"/>
      <c r="E12" s="3"/>
      <c r="F12" s="3"/>
    </row>
    <row r="13">
      <c r="C13" s="10" t="s">
        <v>81</v>
      </c>
      <c r="D13" s="10"/>
      <c r="E13" s="10"/>
      <c r="F13" s="10"/>
      <c r="G13" s="3" t="s">
        <v>82</v>
      </c>
    </row>
    <row r="14">
      <c r="G14" s="3" t="s">
        <v>83</v>
      </c>
    </row>
    <row r="15">
      <c r="G15" s="3" t="s">
        <v>84</v>
      </c>
    </row>
    <row r="16">
      <c r="C16" s="3" t="s">
        <v>85</v>
      </c>
      <c r="D16" s="3"/>
      <c r="E16" s="3"/>
      <c r="F16" s="3"/>
    </row>
    <row r="17">
      <c r="C17" s="10" t="s">
        <v>86</v>
      </c>
      <c r="D17" s="10"/>
      <c r="E17" s="10"/>
      <c r="F17" s="10"/>
      <c r="G17" s="3" t="s">
        <v>87</v>
      </c>
    </row>
    <row r="18">
      <c r="C18" s="3" t="s">
        <v>88</v>
      </c>
      <c r="D18" s="3"/>
      <c r="E18" s="3"/>
      <c r="F18" s="3"/>
    </row>
    <row r="19">
      <c r="C19" s="3" t="s">
        <v>89</v>
      </c>
    </row>
    <row r="20">
      <c r="C20" s="3" t="s">
        <v>90</v>
      </c>
    </row>
    <row r="22">
      <c r="C22" s="3" t="s">
        <v>91</v>
      </c>
    </row>
    <row r="23">
      <c r="C23" s="3" t="s">
        <v>92</v>
      </c>
    </row>
    <row r="24">
      <c r="C24" s="3" t="s">
        <v>93</v>
      </c>
    </row>
    <row r="25">
      <c r="C25" s="3" t="s">
        <v>94</v>
      </c>
    </row>
    <row r="26">
      <c r="C26" s="3" t="s">
        <v>95</v>
      </c>
    </row>
    <row r="27">
      <c r="C27" s="3" t="s">
        <v>96</v>
      </c>
    </row>
  </sheetData>
  <mergeCells count="1">
    <mergeCell ref="C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97</v>
      </c>
      <c r="B1" s="3" t="s">
        <v>98</v>
      </c>
      <c r="C1" s="3" t="s">
        <v>99</v>
      </c>
      <c r="F1" s="3" t="s">
        <v>99</v>
      </c>
      <c r="G1" s="3" t="s">
        <v>98</v>
      </c>
      <c r="H1" s="3" t="s">
        <v>97</v>
      </c>
    </row>
    <row r="2">
      <c r="A2" s="3" t="s">
        <v>100</v>
      </c>
      <c r="B2" s="3" t="s">
        <v>101</v>
      </c>
      <c r="C2" s="3" t="s">
        <v>66</v>
      </c>
      <c r="F2" s="3" t="s">
        <v>66</v>
      </c>
      <c r="G2" s="3" t="s">
        <v>102</v>
      </c>
      <c r="H2" s="3" t="s">
        <v>103</v>
      </c>
    </row>
    <row r="3">
      <c r="A3" s="3" t="s">
        <v>66</v>
      </c>
      <c r="B3" s="3" t="s">
        <v>66</v>
      </c>
      <c r="C3" s="3">
        <v>0.0</v>
      </c>
      <c r="F3" s="3" t="s">
        <v>66</v>
      </c>
      <c r="G3" s="3" t="s">
        <v>101</v>
      </c>
      <c r="H3" s="3" t="s">
        <v>104</v>
      </c>
    </row>
    <row r="4">
      <c r="A4" s="3" t="s">
        <v>66</v>
      </c>
      <c r="B4" s="3" t="s">
        <v>66</v>
      </c>
      <c r="C4" s="3">
        <v>1.0</v>
      </c>
      <c r="F4" s="3" t="s">
        <v>66</v>
      </c>
      <c r="G4" s="3" t="s">
        <v>105</v>
      </c>
      <c r="H4" s="3" t="s">
        <v>106</v>
      </c>
    </row>
    <row r="5">
      <c r="A5" s="11" t="s">
        <v>107</v>
      </c>
      <c r="B5" s="3" t="s">
        <v>108</v>
      </c>
      <c r="C5" s="3">
        <v>2.0</v>
      </c>
      <c r="F5" s="12">
        <v>23.0</v>
      </c>
      <c r="G5" s="3" t="s">
        <v>66</v>
      </c>
      <c r="H5" s="3" t="s">
        <v>66</v>
      </c>
    </row>
    <row r="6">
      <c r="A6" s="13" t="s">
        <v>109</v>
      </c>
      <c r="B6" s="3" t="s">
        <v>108</v>
      </c>
      <c r="C6" s="3">
        <v>3.0</v>
      </c>
      <c r="F6" s="12">
        <v>22.0</v>
      </c>
      <c r="G6" s="3" t="s">
        <v>66</v>
      </c>
      <c r="H6" s="3" t="s">
        <v>66</v>
      </c>
    </row>
    <row r="7">
      <c r="A7" s="13" t="s">
        <v>110</v>
      </c>
      <c r="B7" s="3" t="s">
        <v>108</v>
      </c>
      <c r="C7" s="3">
        <v>4.0</v>
      </c>
      <c r="F7" s="12">
        <v>21.0</v>
      </c>
      <c r="G7" s="3" t="s">
        <v>66</v>
      </c>
      <c r="H7" s="3" t="s">
        <v>66</v>
      </c>
    </row>
    <row r="8">
      <c r="A8" s="3" t="s">
        <v>66</v>
      </c>
      <c r="B8" s="3" t="s">
        <v>66</v>
      </c>
      <c r="C8" s="3">
        <v>5.0</v>
      </c>
      <c r="F8" s="12">
        <v>20.0</v>
      </c>
      <c r="G8" s="3" t="s">
        <v>66</v>
      </c>
      <c r="H8" s="3" t="s">
        <v>66</v>
      </c>
    </row>
    <row r="9">
      <c r="A9" s="3" t="s">
        <v>66</v>
      </c>
      <c r="B9" s="3" t="s">
        <v>66</v>
      </c>
      <c r="C9" s="3">
        <v>6.0</v>
      </c>
      <c r="F9" s="12">
        <v>19.0</v>
      </c>
      <c r="G9" s="3" t="s">
        <v>66</v>
      </c>
      <c r="H9" s="3" t="s">
        <v>66</v>
      </c>
    </row>
    <row r="10">
      <c r="A10" s="3" t="s">
        <v>111</v>
      </c>
      <c r="B10" s="3" t="s">
        <v>112</v>
      </c>
      <c r="C10" s="3">
        <v>7.0</v>
      </c>
      <c r="F10" s="12">
        <v>18.0</v>
      </c>
      <c r="G10" s="3" t="s">
        <v>66</v>
      </c>
      <c r="H10" s="3" t="s">
        <v>66</v>
      </c>
    </row>
    <row r="11">
      <c r="A11" s="3" t="s">
        <v>113</v>
      </c>
      <c r="B11" s="3" t="s">
        <v>112</v>
      </c>
      <c r="C11" s="3">
        <v>8.0</v>
      </c>
      <c r="F11" s="12">
        <v>17.0</v>
      </c>
      <c r="G11" s="3" t="s">
        <v>66</v>
      </c>
      <c r="H11" s="3" t="s">
        <v>66</v>
      </c>
    </row>
    <row r="12">
      <c r="A12" s="3" t="s">
        <v>114</v>
      </c>
      <c r="B12" s="3" t="s">
        <v>112</v>
      </c>
      <c r="C12" s="3">
        <v>9.0</v>
      </c>
      <c r="F12" s="12">
        <v>16.0</v>
      </c>
      <c r="G12" s="3" t="s">
        <v>66</v>
      </c>
      <c r="H12" s="3" t="s">
        <v>66</v>
      </c>
    </row>
    <row r="13">
      <c r="A13" s="3" t="s">
        <v>115</v>
      </c>
      <c r="B13" s="3" t="s">
        <v>112</v>
      </c>
      <c r="C13" s="3">
        <v>10.0</v>
      </c>
      <c r="F13" s="12">
        <v>15.0</v>
      </c>
      <c r="G13" s="3" t="s">
        <v>66</v>
      </c>
      <c r="H13" s="3" t="s">
        <v>66</v>
      </c>
    </row>
    <row r="14">
      <c r="A14" s="3" t="s">
        <v>116</v>
      </c>
      <c r="B14" s="3" t="s">
        <v>117</v>
      </c>
      <c r="C14" s="3">
        <v>11.0</v>
      </c>
      <c r="F14" s="12">
        <v>14.0</v>
      </c>
      <c r="G14" s="3" t="s">
        <v>66</v>
      </c>
      <c r="H14" s="3" t="s">
        <v>66</v>
      </c>
    </row>
    <row r="15">
      <c r="A15" s="3" t="s">
        <v>118</v>
      </c>
      <c r="B15" s="3" t="s">
        <v>119</v>
      </c>
      <c r="C15" s="3">
        <v>12.0</v>
      </c>
      <c r="F15" s="12">
        <v>13.0</v>
      </c>
      <c r="G15" s="3" t="s">
        <v>120</v>
      </c>
      <c r="H15" s="3" t="s">
        <v>121</v>
      </c>
    </row>
  </sheetData>
  <drawing r:id="rId1"/>
</worksheet>
</file>