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3880" yWindow="0" windowWidth="19060" windowHeight="17560" tabRatio="500" firstSheet="3" activeTab="5"/>
  </bookViews>
  <sheets>
    <sheet name="cso-grid" sheetId="10" r:id="rId1"/>
    <sheet name="cso-company-grid-calculation" sheetId="9" r:id="rId2"/>
    <sheet name="company-ids" sheetId="1" r:id="rId3"/>
    <sheet name="cso-data" sheetId="2" r:id="rId4"/>
    <sheet name="linkedin-data" sheetId="3" r:id="rId5"/>
    <sheet name="company-grid-swe" sheetId="4" r:id="rId6"/>
    <sheet name="booth-layout" sheetId="5" r:id="rId7"/>
    <sheet name="CSO LABELS" sheetId="8" r:id="rId8"/>
    <sheet name="extra" sheetId="7"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3" i="9" l="1"/>
  <c r="W3" i="9"/>
  <c r="X3" i="9"/>
  <c r="Y3" i="9"/>
  <c r="Z3" i="9"/>
  <c r="AA3" i="9"/>
  <c r="AB3" i="9"/>
  <c r="AC3" i="9"/>
  <c r="AD3" i="9"/>
  <c r="AE3" i="9"/>
  <c r="AF3" i="9"/>
  <c r="AG3" i="9"/>
  <c r="AH3" i="9"/>
  <c r="V4" i="9"/>
  <c r="W4" i="9"/>
  <c r="X4" i="9"/>
  <c r="Y4" i="9"/>
  <c r="Z4" i="9"/>
  <c r="AA4" i="9"/>
  <c r="AB4" i="9"/>
  <c r="AC4" i="9"/>
  <c r="AD4" i="9"/>
  <c r="AE4" i="9"/>
  <c r="AF4" i="9"/>
  <c r="AG4" i="9"/>
  <c r="AH4" i="9"/>
  <c r="V5" i="9"/>
  <c r="W5" i="9"/>
  <c r="X5" i="9"/>
  <c r="Y5" i="9"/>
  <c r="Z5" i="9"/>
  <c r="AA5" i="9"/>
  <c r="AB5" i="9"/>
  <c r="AC5" i="9"/>
  <c r="AD5" i="9"/>
  <c r="AE5" i="9"/>
  <c r="AF5" i="9"/>
  <c r="AG5" i="9"/>
  <c r="AH5" i="9"/>
  <c r="V6" i="9"/>
  <c r="W6" i="9"/>
  <c r="X6" i="9"/>
  <c r="Y6" i="9"/>
  <c r="Z6" i="9"/>
  <c r="AA6" i="9"/>
  <c r="AB6" i="9"/>
  <c r="AC6" i="9"/>
  <c r="AD6" i="9"/>
  <c r="AE6" i="9"/>
  <c r="AF6" i="9"/>
  <c r="AG6" i="9"/>
  <c r="AH6" i="9"/>
  <c r="V7" i="9"/>
  <c r="W7" i="9"/>
  <c r="X7" i="9"/>
  <c r="Y7" i="9"/>
  <c r="Z7" i="9"/>
  <c r="AA7" i="9"/>
  <c r="AB7" i="9"/>
  <c r="AC7" i="9"/>
  <c r="AD7" i="9"/>
  <c r="AE7" i="9"/>
  <c r="AF7" i="9"/>
  <c r="AG7" i="9"/>
  <c r="AH7" i="9"/>
  <c r="V8" i="9"/>
  <c r="W8" i="9"/>
  <c r="X8" i="9"/>
  <c r="Y8" i="9"/>
  <c r="Z8" i="9"/>
  <c r="AA8" i="9"/>
  <c r="AB8" i="9"/>
  <c r="AC8" i="9"/>
  <c r="AD8" i="9"/>
  <c r="AE8" i="9"/>
  <c r="AF8" i="9"/>
  <c r="AG8" i="9"/>
  <c r="AH8" i="9"/>
  <c r="V9" i="9"/>
  <c r="W9" i="9"/>
  <c r="X9" i="9"/>
  <c r="Y9" i="9"/>
  <c r="Z9" i="9"/>
  <c r="AA9" i="9"/>
  <c r="AB9" i="9"/>
  <c r="AC9" i="9"/>
  <c r="AD9" i="9"/>
  <c r="AE9" i="9"/>
  <c r="AF9" i="9"/>
  <c r="AG9" i="9"/>
  <c r="AH9" i="9"/>
  <c r="V10" i="9"/>
  <c r="W10" i="9"/>
  <c r="X10" i="9"/>
  <c r="Y10" i="9"/>
  <c r="Z10" i="9"/>
  <c r="AA10" i="9"/>
  <c r="AB10" i="9"/>
  <c r="AC10" i="9"/>
  <c r="AD10" i="9"/>
  <c r="AE10" i="9"/>
  <c r="AF10" i="9"/>
  <c r="AG10" i="9"/>
  <c r="AH10" i="9"/>
  <c r="V11" i="9"/>
  <c r="W11" i="9"/>
  <c r="X11" i="9"/>
  <c r="Y11" i="9"/>
  <c r="Z11" i="9"/>
  <c r="AA11" i="9"/>
  <c r="AB11" i="9"/>
  <c r="AC11" i="9"/>
  <c r="AD11" i="9"/>
  <c r="AE11" i="9"/>
  <c r="AF11" i="9"/>
  <c r="AG11" i="9"/>
  <c r="AH11" i="9"/>
  <c r="V12" i="9"/>
  <c r="W12" i="9"/>
  <c r="X12" i="9"/>
  <c r="Y12" i="9"/>
  <c r="Z12" i="9"/>
  <c r="AA12" i="9"/>
  <c r="AB12" i="9"/>
  <c r="AC12" i="9"/>
  <c r="AD12" i="9"/>
  <c r="AE12" i="9"/>
  <c r="AF12" i="9"/>
  <c r="AG12" i="9"/>
  <c r="AH12" i="9"/>
  <c r="V13" i="9"/>
  <c r="W13" i="9"/>
  <c r="X13" i="9"/>
  <c r="Y13" i="9"/>
  <c r="Z13" i="9"/>
  <c r="AA13" i="9"/>
  <c r="AB13" i="9"/>
  <c r="AC13" i="9"/>
  <c r="AD13" i="9"/>
  <c r="AE13" i="9"/>
  <c r="AF13" i="9"/>
  <c r="AG13" i="9"/>
  <c r="AH13" i="9"/>
  <c r="V14" i="9"/>
  <c r="W14" i="9"/>
  <c r="X14" i="9"/>
  <c r="Y14" i="9"/>
  <c r="Z14" i="9"/>
  <c r="AA14" i="9"/>
  <c r="AB14" i="9"/>
  <c r="AC14" i="9"/>
  <c r="AD14" i="9"/>
  <c r="AE14" i="9"/>
  <c r="AF14" i="9"/>
  <c r="AG14" i="9"/>
  <c r="AH14" i="9"/>
  <c r="V15" i="9"/>
  <c r="W15" i="9"/>
  <c r="X15" i="9"/>
  <c r="Y15" i="9"/>
  <c r="Z15" i="9"/>
  <c r="AA15" i="9"/>
  <c r="AB15" i="9"/>
  <c r="AC15" i="9"/>
  <c r="AD15" i="9"/>
  <c r="AE15" i="9"/>
  <c r="AF15" i="9"/>
  <c r="AG15" i="9"/>
  <c r="AH15" i="9"/>
  <c r="V16" i="9"/>
  <c r="W16" i="9"/>
  <c r="X16" i="9"/>
  <c r="Y16" i="9"/>
  <c r="Z16" i="9"/>
  <c r="AA16" i="9"/>
  <c r="AB16" i="9"/>
  <c r="AC16" i="9"/>
  <c r="AD16" i="9"/>
  <c r="AE16" i="9"/>
  <c r="AF16" i="9"/>
  <c r="AG16" i="9"/>
  <c r="AH16" i="9"/>
  <c r="V17" i="9"/>
  <c r="W17" i="9"/>
  <c r="X17" i="9"/>
  <c r="Y17" i="9"/>
  <c r="Z17" i="9"/>
  <c r="AA17" i="9"/>
  <c r="AB17" i="9"/>
  <c r="AC17" i="9"/>
  <c r="AD17" i="9"/>
  <c r="AE17" i="9"/>
  <c r="AF17" i="9"/>
  <c r="AG17" i="9"/>
  <c r="AH17" i="9"/>
  <c r="V18" i="9"/>
  <c r="W18" i="9"/>
  <c r="X18" i="9"/>
  <c r="Y18" i="9"/>
  <c r="Z18" i="9"/>
  <c r="AA18" i="9"/>
  <c r="AB18" i="9"/>
  <c r="AC18" i="9"/>
  <c r="AD18" i="9"/>
  <c r="AE18" i="9"/>
  <c r="AF18" i="9"/>
  <c r="AG18" i="9"/>
  <c r="AH18" i="9"/>
  <c r="V19" i="9"/>
  <c r="W19" i="9"/>
  <c r="X19" i="9"/>
  <c r="Y19" i="9"/>
  <c r="Z19" i="9"/>
  <c r="AA19" i="9"/>
  <c r="AB19" i="9"/>
  <c r="AC19" i="9"/>
  <c r="AD19" i="9"/>
  <c r="AE19" i="9"/>
  <c r="AF19" i="9"/>
  <c r="AG19" i="9"/>
  <c r="AH19" i="9"/>
  <c r="V20" i="9"/>
  <c r="W20" i="9"/>
  <c r="X20" i="9"/>
  <c r="Y20" i="9"/>
  <c r="Z20" i="9"/>
  <c r="AA20" i="9"/>
  <c r="AB20" i="9"/>
  <c r="AC20" i="9"/>
  <c r="AD20" i="9"/>
  <c r="AE20" i="9"/>
  <c r="AF20" i="9"/>
  <c r="AG20" i="9"/>
  <c r="AH20" i="9"/>
  <c r="V21" i="9"/>
  <c r="W21" i="9"/>
  <c r="X21" i="9"/>
  <c r="Y21" i="9"/>
  <c r="Z21" i="9"/>
  <c r="AA21" i="9"/>
  <c r="AB21" i="9"/>
  <c r="AC21" i="9"/>
  <c r="AD21" i="9"/>
  <c r="AE21" i="9"/>
  <c r="AF21" i="9"/>
  <c r="AG21" i="9"/>
  <c r="AH21" i="9"/>
  <c r="V22" i="9"/>
  <c r="W22" i="9"/>
  <c r="X22" i="9"/>
  <c r="Y22" i="9"/>
  <c r="Z22" i="9"/>
  <c r="AA22" i="9"/>
  <c r="AB22" i="9"/>
  <c r="AC22" i="9"/>
  <c r="AD22" i="9"/>
  <c r="AE22" i="9"/>
  <c r="AF22" i="9"/>
  <c r="AG22" i="9"/>
  <c r="AH22" i="9"/>
  <c r="V23" i="9"/>
  <c r="W23" i="9"/>
  <c r="X23" i="9"/>
  <c r="Y23" i="9"/>
  <c r="Z23" i="9"/>
  <c r="AA23" i="9"/>
  <c r="AB23" i="9"/>
  <c r="AC23" i="9"/>
  <c r="AD23" i="9"/>
  <c r="AE23" i="9"/>
  <c r="AF23" i="9"/>
  <c r="AG23" i="9"/>
  <c r="AH23" i="9"/>
  <c r="V24" i="9"/>
  <c r="W24" i="9"/>
  <c r="X24" i="9"/>
  <c r="Y24" i="9"/>
  <c r="Z24" i="9"/>
  <c r="AA24" i="9"/>
  <c r="AB24" i="9"/>
  <c r="AC24" i="9"/>
  <c r="AD24" i="9"/>
  <c r="AE24" i="9"/>
  <c r="AF24" i="9"/>
  <c r="AG24" i="9"/>
  <c r="AH24" i="9"/>
  <c r="V25" i="9"/>
  <c r="W25" i="9"/>
  <c r="X25" i="9"/>
  <c r="Y25" i="9"/>
  <c r="Z25" i="9"/>
  <c r="AA25" i="9"/>
  <c r="AB25" i="9"/>
  <c r="AC25" i="9"/>
  <c r="AD25" i="9"/>
  <c r="AE25" i="9"/>
  <c r="AF25" i="9"/>
  <c r="AG25" i="9"/>
  <c r="AH25" i="9"/>
  <c r="V26" i="9"/>
  <c r="W26" i="9"/>
  <c r="X26" i="9"/>
  <c r="Y26" i="9"/>
  <c r="Z26" i="9"/>
  <c r="AA26" i="9"/>
  <c r="AB26" i="9"/>
  <c r="AC26" i="9"/>
  <c r="AD26" i="9"/>
  <c r="AE26" i="9"/>
  <c r="AF26" i="9"/>
  <c r="AG26" i="9"/>
  <c r="AH26" i="9"/>
  <c r="V27" i="9"/>
  <c r="W27" i="9"/>
  <c r="X27" i="9"/>
  <c r="Y27" i="9"/>
  <c r="Z27" i="9"/>
  <c r="AA27" i="9"/>
  <c r="AB27" i="9"/>
  <c r="AC27" i="9"/>
  <c r="AD27" i="9"/>
  <c r="AE27" i="9"/>
  <c r="AF27" i="9"/>
  <c r="AG27" i="9"/>
  <c r="AH27" i="9"/>
  <c r="V28" i="9"/>
  <c r="W28" i="9"/>
  <c r="X28" i="9"/>
  <c r="Y28" i="9"/>
  <c r="Z28" i="9"/>
  <c r="AA28" i="9"/>
  <c r="AB28" i="9"/>
  <c r="AC28" i="9"/>
  <c r="AD28" i="9"/>
  <c r="AE28" i="9"/>
  <c r="AF28" i="9"/>
  <c r="AG28" i="9"/>
  <c r="AH28" i="9"/>
  <c r="V29" i="9"/>
  <c r="W29" i="9"/>
  <c r="X29" i="9"/>
  <c r="Y29" i="9"/>
  <c r="Z29" i="9"/>
  <c r="AA29" i="9"/>
  <c r="AB29" i="9"/>
  <c r="AC29" i="9"/>
  <c r="AD29" i="9"/>
  <c r="AE29" i="9"/>
  <c r="AF29" i="9"/>
  <c r="AG29" i="9"/>
  <c r="AH29" i="9"/>
  <c r="V30" i="9"/>
  <c r="W30" i="9"/>
  <c r="X30" i="9"/>
  <c r="Y30" i="9"/>
  <c r="Z30" i="9"/>
  <c r="AA30" i="9"/>
  <c r="AB30" i="9"/>
  <c r="AC30" i="9"/>
  <c r="AD30" i="9"/>
  <c r="AE30" i="9"/>
  <c r="AF30" i="9"/>
  <c r="AG30" i="9"/>
  <c r="AH30" i="9"/>
  <c r="V31" i="9"/>
  <c r="W31" i="9"/>
  <c r="X31" i="9"/>
  <c r="Y31" i="9"/>
  <c r="Z31" i="9"/>
  <c r="AA31" i="9"/>
  <c r="AB31" i="9"/>
  <c r="AC31" i="9"/>
  <c r="AD31" i="9"/>
  <c r="AE31" i="9"/>
  <c r="AF31" i="9"/>
  <c r="AG31" i="9"/>
  <c r="AH31" i="9"/>
  <c r="V32" i="9"/>
  <c r="W32" i="9"/>
  <c r="X32" i="9"/>
  <c r="Y32" i="9"/>
  <c r="Z32" i="9"/>
  <c r="AA32" i="9"/>
  <c r="AB32" i="9"/>
  <c r="AC32" i="9"/>
  <c r="AD32" i="9"/>
  <c r="AE32" i="9"/>
  <c r="AF32" i="9"/>
  <c r="AG32" i="9"/>
  <c r="AH32" i="9"/>
  <c r="V33" i="9"/>
  <c r="W33" i="9"/>
  <c r="X33" i="9"/>
  <c r="Y33" i="9"/>
  <c r="Z33" i="9"/>
  <c r="AA33" i="9"/>
  <c r="AB33" i="9"/>
  <c r="AC33" i="9"/>
  <c r="AD33" i="9"/>
  <c r="AE33" i="9"/>
  <c r="AF33" i="9"/>
  <c r="AG33" i="9"/>
  <c r="AH33" i="9"/>
  <c r="V34" i="9"/>
  <c r="W34" i="9"/>
  <c r="X34" i="9"/>
  <c r="Y34" i="9"/>
  <c r="Z34" i="9"/>
  <c r="AA34" i="9"/>
  <c r="AB34" i="9"/>
  <c r="AC34" i="9"/>
  <c r="AD34" i="9"/>
  <c r="AE34" i="9"/>
  <c r="AF34" i="9"/>
  <c r="AG34" i="9"/>
  <c r="AH34" i="9"/>
  <c r="V35" i="9"/>
  <c r="W35" i="9"/>
  <c r="X35" i="9"/>
  <c r="Y35" i="9"/>
  <c r="Z35" i="9"/>
  <c r="AA35" i="9"/>
  <c r="AB35" i="9"/>
  <c r="AC35" i="9"/>
  <c r="AD35" i="9"/>
  <c r="AE35" i="9"/>
  <c r="AF35" i="9"/>
  <c r="AG35" i="9"/>
  <c r="AH35" i="9"/>
  <c r="V36" i="9"/>
  <c r="W36" i="9"/>
  <c r="X36" i="9"/>
  <c r="Y36" i="9"/>
  <c r="Z36" i="9"/>
  <c r="AA36" i="9"/>
  <c r="AB36" i="9"/>
  <c r="AC36" i="9"/>
  <c r="AD36" i="9"/>
  <c r="AE36" i="9"/>
  <c r="AF36" i="9"/>
  <c r="AG36" i="9"/>
  <c r="AH36" i="9"/>
  <c r="V37" i="9"/>
  <c r="W37" i="9"/>
  <c r="X37" i="9"/>
  <c r="Y37" i="9"/>
  <c r="Z37" i="9"/>
  <c r="AA37" i="9"/>
  <c r="AB37" i="9"/>
  <c r="AC37" i="9"/>
  <c r="AD37" i="9"/>
  <c r="AE37" i="9"/>
  <c r="AF37" i="9"/>
  <c r="AG37" i="9"/>
  <c r="AH37" i="9"/>
  <c r="V38" i="9"/>
  <c r="W38" i="9"/>
  <c r="X38" i="9"/>
  <c r="Y38" i="9"/>
  <c r="Z38" i="9"/>
  <c r="AA38" i="9"/>
  <c r="AB38" i="9"/>
  <c r="AC38" i="9"/>
  <c r="AD38" i="9"/>
  <c r="AE38" i="9"/>
  <c r="AF38" i="9"/>
  <c r="AG38" i="9"/>
  <c r="AH38" i="9"/>
  <c r="V39" i="9"/>
  <c r="W39" i="9"/>
  <c r="X39" i="9"/>
  <c r="Y39" i="9"/>
  <c r="Z39" i="9"/>
  <c r="AA39" i="9"/>
  <c r="AB39" i="9"/>
  <c r="AC39" i="9"/>
  <c r="AD39" i="9"/>
  <c r="AE39" i="9"/>
  <c r="AF39" i="9"/>
  <c r="AG39" i="9"/>
  <c r="AH39" i="9"/>
  <c r="V40" i="9"/>
  <c r="W40" i="9"/>
  <c r="X40" i="9"/>
  <c r="Y40" i="9"/>
  <c r="Z40" i="9"/>
  <c r="AA40" i="9"/>
  <c r="AB40" i="9"/>
  <c r="AC40" i="9"/>
  <c r="AD40" i="9"/>
  <c r="AE40" i="9"/>
  <c r="AF40" i="9"/>
  <c r="AG40" i="9"/>
  <c r="AH40" i="9"/>
  <c r="V41" i="9"/>
  <c r="W41" i="9"/>
  <c r="X41" i="9"/>
  <c r="Y41" i="9"/>
  <c r="Z41" i="9"/>
  <c r="AA41" i="9"/>
  <c r="AB41" i="9"/>
  <c r="AC41" i="9"/>
  <c r="AD41" i="9"/>
  <c r="AE41" i="9"/>
  <c r="AF41" i="9"/>
  <c r="AG41" i="9"/>
  <c r="AH41" i="9"/>
  <c r="V42" i="9"/>
  <c r="W42" i="9"/>
  <c r="X42" i="9"/>
  <c r="Y42" i="9"/>
  <c r="Z42" i="9"/>
  <c r="AA42" i="9"/>
  <c r="AB42" i="9"/>
  <c r="AC42" i="9"/>
  <c r="AD42" i="9"/>
  <c r="AE42" i="9"/>
  <c r="AF42" i="9"/>
  <c r="AG42" i="9"/>
  <c r="AH42" i="9"/>
  <c r="V43" i="9"/>
  <c r="W43" i="9"/>
  <c r="X43" i="9"/>
  <c r="Y43" i="9"/>
  <c r="Z43" i="9"/>
  <c r="AA43" i="9"/>
  <c r="AB43" i="9"/>
  <c r="AC43" i="9"/>
  <c r="AD43" i="9"/>
  <c r="AE43" i="9"/>
  <c r="AF43" i="9"/>
  <c r="AG43" i="9"/>
  <c r="AH43" i="9"/>
  <c r="V44" i="9"/>
  <c r="W44" i="9"/>
  <c r="X44" i="9"/>
  <c r="Y44" i="9"/>
  <c r="Z44" i="9"/>
  <c r="AA44" i="9"/>
  <c r="AB44" i="9"/>
  <c r="AC44" i="9"/>
  <c r="AD44" i="9"/>
  <c r="AE44" i="9"/>
  <c r="AF44" i="9"/>
  <c r="AG44" i="9"/>
  <c r="AH44" i="9"/>
  <c r="V45" i="9"/>
  <c r="W45" i="9"/>
  <c r="X45" i="9"/>
  <c r="Y45" i="9"/>
  <c r="Z45" i="9"/>
  <c r="AA45" i="9"/>
  <c r="AB45" i="9"/>
  <c r="AC45" i="9"/>
  <c r="AD45" i="9"/>
  <c r="AE45" i="9"/>
  <c r="AF45" i="9"/>
  <c r="AG45" i="9"/>
  <c r="AH45" i="9"/>
  <c r="V46" i="9"/>
  <c r="W46" i="9"/>
  <c r="X46" i="9"/>
  <c r="Y46" i="9"/>
  <c r="Z46" i="9"/>
  <c r="AA46" i="9"/>
  <c r="AB46" i="9"/>
  <c r="AC46" i="9"/>
  <c r="AD46" i="9"/>
  <c r="AE46" i="9"/>
  <c r="AF46" i="9"/>
  <c r="AG46" i="9"/>
  <c r="AH46" i="9"/>
  <c r="V47" i="9"/>
  <c r="W47" i="9"/>
  <c r="X47" i="9"/>
  <c r="Y47" i="9"/>
  <c r="Z47" i="9"/>
  <c r="AA47" i="9"/>
  <c r="AB47" i="9"/>
  <c r="AC47" i="9"/>
  <c r="AD47" i="9"/>
  <c r="AE47" i="9"/>
  <c r="AF47" i="9"/>
  <c r="AG47" i="9"/>
  <c r="AH47" i="9"/>
  <c r="V48" i="9"/>
  <c r="W48" i="9"/>
  <c r="X48" i="9"/>
  <c r="Y48" i="9"/>
  <c r="Z48" i="9"/>
  <c r="AA48" i="9"/>
  <c r="AB48" i="9"/>
  <c r="AC48" i="9"/>
  <c r="AD48" i="9"/>
  <c r="AE48" i="9"/>
  <c r="AF48" i="9"/>
  <c r="AG48" i="9"/>
  <c r="AH48" i="9"/>
  <c r="V49" i="9"/>
  <c r="W49" i="9"/>
  <c r="X49" i="9"/>
  <c r="Y49" i="9"/>
  <c r="Z49" i="9"/>
  <c r="AA49" i="9"/>
  <c r="AB49" i="9"/>
  <c r="AC49" i="9"/>
  <c r="AD49" i="9"/>
  <c r="AE49" i="9"/>
  <c r="AF49" i="9"/>
  <c r="AG49" i="9"/>
  <c r="AH49" i="9"/>
  <c r="V50" i="9"/>
  <c r="W50" i="9"/>
  <c r="X50" i="9"/>
  <c r="Y50" i="9"/>
  <c r="Z50" i="9"/>
  <c r="AA50" i="9"/>
  <c r="AB50" i="9"/>
  <c r="AC50" i="9"/>
  <c r="AD50" i="9"/>
  <c r="AE50" i="9"/>
  <c r="AF50" i="9"/>
  <c r="AG50" i="9"/>
  <c r="AH50" i="9"/>
  <c r="V51" i="9"/>
  <c r="W51" i="9"/>
  <c r="X51" i="9"/>
  <c r="Y51" i="9"/>
  <c r="Z51" i="9"/>
  <c r="AA51" i="9"/>
  <c r="AB51" i="9"/>
  <c r="AC51" i="9"/>
  <c r="AD51" i="9"/>
  <c r="AE51" i="9"/>
  <c r="AF51" i="9"/>
  <c r="AG51" i="9"/>
  <c r="AH51" i="9"/>
  <c r="V52" i="9"/>
  <c r="W52" i="9"/>
  <c r="X52" i="9"/>
  <c r="Y52" i="9"/>
  <c r="Z52" i="9"/>
  <c r="AA52" i="9"/>
  <c r="AB52" i="9"/>
  <c r="AC52" i="9"/>
  <c r="AD52" i="9"/>
  <c r="AE52" i="9"/>
  <c r="AF52" i="9"/>
  <c r="AG52" i="9"/>
  <c r="AH52" i="9"/>
  <c r="V53" i="9"/>
  <c r="W53" i="9"/>
  <c r="X53" i="9"/>
  <c r="Y53" i="9"/>
  <c r="Z53" i="9"/>
  <c r="AA53" i="9"/>
  <c r="AB53" i="9"/>
  <c r="AC53" i="9"/>
  <c r="AD53" i="9"/>
  <c r="AE53" i="9"/>
  <c r="AF53" i="9"/>
  <c r="AG53" i="9"/>
  <c r="AH53" i="9"/>
  <c r="V54" i="9"/>
  <c r="W54" i="9"/>
  <c r="X54" i="9"/>
  <c r="Y54" i="9"/>
  <c r="Z54" i="9"/>
  <c r="AA54" i="9"/>
  <c r="AB54" i="9"/>
  <c r="AC54" i="9"/>
  <c r="AD54" i="9"/>
  <c r="AE54" i="9"/>
  <c r="AF54" i="9"/>
  <c r="AG54" i="9"/>
  <c r="AH54" i="9"/>
  <c r="V55" i="9"/>
  <c r="W55" i="9"/>
  <c r="X55" i="9"/>
  <c r="Y55" i="9"/>
  <c r="Z55" i="9"/>
  <c r="AA55" i="9"/>
  <c r="AB55" i="9"/>
  <c r="AC55" i="9"/>
  <c r="AD55" i="9"/>
  <c r="AE55" i="9"/>
  <c r="AF55" i="9"/>
  <c r="AG55" i="9"/>
  <c r="AH55" i="9"/>
  <c r="V56" i="9"/>
  <c r="W56" i="9"/>
  <c r="X56" i="9"/>
  <c r="Y56" i="9"/>
  <c r="Z56" i="9"/>
  <c r="AA56" i="9"/>
  <c r="AB56" i="9"/>
  <c r="AC56" i="9"/>
  <c r="AD56" i="9"/>
  <c r="AE56" i="9"/>
  <c r="AF56" i="9"/>
  <c r="AG56" i="9"/>
  <c r="AH56" i="9"/>
  <c r="V57" i="9"/>
  <c r="W57" i="9"/>
  <c r="X57" i="9"/>
  <c r="Y57" i="9"/>
  <c r="Z57" i="9"/>
  <c r="AA57" i="9"/>
  <c r="AB57" i="9"/>
  <c r="AC57" i="9"/>
  <c r="AD57" i="9"/>
  <c r="AE57" i="9"/>
  <c r="AF57" i="9"/>
  <c r="AG57" i="9"/>
  <c r="AH57" i="9"/>
  <c r="V58" i="9"/>
  <c r="W58" i="9"/>
  <c r="X58" i="9"/>
  <c r="Y58" i="9"/>
  <c r="Z58" i="9"/>
  <c r="AA58" i="9"/>
  <c r="AB58" i="9"/>
  <c r="AC58" i="9"/>
  <c r="AD58" i="9"/>
  <c r="AE58" i="9"/>
  <c r="AF58" i="9"/>
  <c r="AG58" i="9"/>
  <c r="AH58" i="9"/>
  <c r="V59" i="9"/>
  <c r="W59" i="9"/>
  <c r="X59" i="9"/>
  <c r="Y59" i="9"/>
  <c r="Z59" i="9"/>
  <c r="AA59" i="9"/>
  <c r="AB59" i="9"/>
  <c r="AC59" i="9"/>
  <c r="AD59" i="9"/>
  <c r="AE59" i="9"/>
  <c r="AF59" i="9"/>
  <c r="AG59" i="9"/>
  <c r="AH59" i="9"/>
  <c r="V60" i="9"/>
  <c r="W60" i="9"/>
  <c r="X60" i="9"/>
  <c r="Y60" i="9"/>
  <c r="Z60" i="9"/>
  <c r="AA60" i="9"/>
  <c r="AB60" i="9"/>
  <c r="AC60" i="9"/>
  <c r="AD60" i="9"/>
  <c r="AE60" i="9"/>
  <c r="AF60" i="9"/>
  <c r="AG60" i="9"/>
  <c r="AH60" i="9"/>
  <c r="V61" i="9"/>
  <c r="W61" i="9"/>
  <c r="X61" i="9"/>
  <c r="Y61" i="9"/>
  <c r="Z61" i="9"/>
  <c r="AA61" i="9"/>
  <c r="AB61" i="9"/>
  <c r="AC61" i="9"/>
  <c r="AD61" i="9"/>
  <c r="AE61" i="9"/>
  <c r="AF61" i="9"/>
  <c r="AG61" i="9"/>
  <c r="AH61" i="9"/>
  <c r="V62" i="9"/>
  <c r="W62" i="9"/>
  <c r="X62" i="9"/>
  <c r="Y62" i="9"/>
  <c r="Z62" i="9"/>
  <c r="AA62" i="9"/>
  <c r="AB62" i="9"/>
  <c r="AC62" i="9"/>
  <c r="AD62" i="9"/>
  <c r="AE62" i="9"/>
  <c r="AF62" i="9"/>
  <c r="AG62" i="9"/>
  <c r="AH62" i="9"/>
  <c r="V63" i="9"/>
  <c r="W63" i="9"/>
  <c r="X63" i="9"/>
  <c r="Y63" i="9"/>
  <c r="Z63" i="9"/>
  <c r="AA63" i="9"/>
  <c r="AB63" i="9"/>
  <c r="AC63" i="9"/>
  <c r="AD63" i="9"/>
  <c r="AE63" i="9"/>
  <c r="AF63" i="9"/>
  <c r="AG63" i="9"/>
  <c r="AH63" i="9"/>
  <c r="AH2" i="9"/>
  <c r="AG2" i="9"/>
  <c r="AF2" i="9"/>
  <c r="AE2" i="9"/>
  <c r="AD2" i="9"/>
  <c r="AC2" i="9"/>
  <c r="AB2" i="9"/>
  <c r="AA2" i="9"/>
  <c r="Z2" i="9"/>
  <c r="Y2" i="9"/>
  <c r="X2" i="9"/>
  <c r="W2" i="9"/>
  <c r="V2" i="9"/>
  <c r="M52" i="9"/>
  <c r="N4" i="9"/>
  <c r="O4" i="9"/>
  <c r="P4" i="9"/>
  <c r="Q4" i="9"/>
  <c r="R4" i="9"/>
  <c r="S4" i="9"/>
  <c r="T4" i="9"/>
  <c r="U4" i="9"/>
  <c r="N5" i="9"/>
  <c r="O5" i="9"/>
  <c r="P5" i="9"/>
  <c r="Q5" i="9"/>
  <c r="R5" i="9"/>
  <c r="S5" i="9"/>
  <c r="T5" i="9"/>
  <c r="U5" i="9"/>
  <c r="N6" i="9"/>
  <c r="O6" i="9"/>
  <c r="P6" i="9"/>
  <c r="Q6" i="9"/>
  <c r="R6" i="9"/>
  <c r="S6" i="9"/>
  <c r="T6" i="9"/>
  <c r="U6" i="9"/>
  <c r="N7" i="9"/>
  <c r="O7" i="9"/>
  <c r="P7" i="9"/>
  <c r="Q7" i="9"/>
  <c r="R7" i="9"/>
  <c r="S7" i="9"/>
  <c r="T7" i="9"/>
  <c r="U7" i="9"/>
  <c r="N8" i="9"/>
  <c r="O8" i="9"/>
  <c r="P8" i="9"/>
  <c r="Q8" i="9"/>
  <c r="R8" i="9"/>
  <c r="S8" i="9"/>
  <c r="T8" i="9"/>
  <c r="U8" i="9"/>
  <c r="N9" i="9"/>
  <c r="O9" i="9"/>
  <c r="P9" i="9"/>
  <c r="Q9" i="9"/>
  <c r="R9" i="9"/>
  <c r="S9" i="9"/>
  <c r="T9" i="9"/>
  <c r="U9" i="9"/>
  <c r="N10" i="9"/>
  <c r="O10" i="9"/>
  <c r="P10" i="9"/>
  <c r="Q10" i="9"/>
  <c r="R10" i="9"/>
  <c r="S10" i="9"/>
  <c r="T10" i="9"/>
  <c r="U10" i="9"/>
  <c r="N11" i="9"/>
  <c r="O11" i="9"/>
  <c r="P11" i="9"/>
  <c r="Q11" i="9"/>
  <c r="R11" i="9"/>
  <c r="S11" i="9"/>
  <c r="T11" i="9"/>
  <c r="U11" i="9"/>
  <c r="N12" i="9"/>
  <c r="O12" i="9"/>
  <c r="P12" i="9"/>
  <c r="Q12" i="9"/>
  <c r="R12" i="9"/>
  <c r="S12" i="9"/>
  <c r="T12" i="9"/>
  <c r="U12" i="9"/>
  <c r="N13" i="9"/>
  <c r="O13" i="9"/>
  <c r="P13" i="9"/>
  <c r="Q13" i="9"/>
  <c r="R13" i="9"/>
  <c r="S13" i="9"/>
  <c r="T13" i="9"/>
  <c r="U13" i="9"/>
  <c r="N14" i="9"/>
  <c r="O14" i="9"/>
  <c r="P14" i="9"/>
  <c r="Q14" i="9"/>
  <c r="R14" i="9"/>
  <c r="S14" i="9"/>
  <c r="T14" i="9"/>
  <c r="U14" i="9"/>
  <c r="N15" i="9"/>
  <c r="O15" i="9"/>
  <c r="P15" i="9"/>
  <c r="Q15" i="9"/>
  <c r="R15" i="9"/>
  <c r="S15" i="9"/>
  <c r="T15" i="9"/>
  <c r="U15" i="9"/>
  <c r="N16" i="9"/>
  <c r="O16" i="9"/>
  <c r="P16" i="9"/>
  <c r="Q16" i="9"/>
  <c r="R16" i="9"/>
  <c r="S16" i="9"/>
  <c r="T16" i="9"/>
  <c r="U16" i="9"/>
  <c r="N17" i="9"/>
  <c r="O17" i="9"/>
  <c r="P17" i="9"/>
  <c r="Q17" i="9"/>
  <c r="R17" i="9"/>
  <c r="S17" i="9"/>
  <c r="T17" i="9"/>
  <c r="U17" i="9"/>
  <c r="N18" i="9"/>
  <c r="O18" i="9"/>
  <c r="P18" i="9"/>
  <c r="Q18" i="9"/>
  <c r="R18" i="9"/>
  <c r="S18" i="9"/>
  <c r="T18" i="9"/>
  <c r="U18" i="9"/>
  <c r="N19" i="9"/>
  <c r="O19" i="9"/>
  <c r="P19" i="9"/>
  <c r="Q19" i="9"/>
  <c r="R19" i="9"/>
  <c r="S19" i="9"/>
  <c r="T19" i="9"/>
  <c r="U19" i="9"/>
  <c r="N20" i="9"/>
  <c r="O20" i="9"/>
  <c r="P20" i="9"/>
  <c r="Q20" i="9"/>
  <c r="R20" i="9"/>
  <c r="S20" i="9"/>
  <c r="T20" i="9"/>
  <c r="U20" i="9"/>
  <c r="N21" i="9"/>
  <c r="O21" i="9"/>
  <c r="P21" i="9"/>
  <c r="Q21" i="9"/>
  <c r="R21" i="9"/>
  <c r="S21" i="9"/>
  <c r="T21" i="9"/>
  <c r="U21" i="9"/>
  <c r="N22" i="9"/>
  <c r="O22" i="9"/>
  <c r="P22" i="9"/>
  <c r="Q22" i="9"/>
  <c r="R22" i="9"/>
  <c r="S22" i="9"/>
  <c r="T22" i="9"/>
  <c r="U22" i="9"/>
  <c r="N23" i="9"/>
  <c r="O23" i="9"/>
  <c r="P23" i="9"/>
  <c r="Q23" i="9"/>
  <c r="R23" i="9"/>
  <c r="S23" i="9"/>
  <c r="T23" i="9"/>
  <c r="U23" i="9"/>
  <c r="N24" i="9"/>
  <c r="O24" i="9"/>
  <c r="P24" i="9"/>
  <c r="Q24" i="9"/>
  <c r="R24" i="9"/>
  <c r="S24" i="9"/>
  <c r="T24" i="9"/>
  <c r="U24" i="9"/>
  <c r="N25" i="9"/>
  <c r="O25" i="9"/>
  <c r="P25" i="9"/>
  <c r="Q25" i="9"/>
  <c r="R25" i="9"/>
  <c r="S25" i="9"/>
  <c r="T25" i="9"/>
  <c r="U25" i="9"/>
  <c r="N26" i="9"/>
  <c r="O26" i="9"/>
  <c r="P26" i="9"/>
  <c r="Q26" i="9"/>
  <c r="R26" i="9"/>
  <c r="S26" i="9"/>
  <c r="T26" i="9"/>
  <c r="U26" i="9"/>
  <c r="N27" i="9"/>
  <c r="O27" i="9"/>
  <c r="P27" i="9"/>
  <c r="Q27" i="9"/>
  <c r="R27" i="9"/>
  <c r="S27" i="9"/>
  <c r="T27" i="9"/>
  <c r="U27" i="9"/>
  <c r="N28" i="9"/>
  <c r="O28" i="9"/>
  <c r="P28" i="9"/>
  <c r="Q28" i="9"/>
  <c r="R28" i="9"/>
  <c r="S28" i="9"/>
  <c r="T28" i="9"/>
  <c r="U28" i="9"/>
  <c r="N29" i="9"/>
  <c r="O29" i="9"/>
  <c r="P29" i="9"/>
  <c r="Q29" i="9"/>
  <c r="R29" i="9"/>
  <c r="S29" i="9"/>
  <c r="T29" i="9"/>
  <c r="U29" i="9"/>
  <c r="N30" i="9"/>
  <c r="O30" i="9"/>
  <c r="P30" i="9"/>
  <c r="Q30" i="9"/>
  <c r="R30" i="9"/>
  <c r="S30" i="9"/>
  <c r="T30" i="9"/>
  <c r="U30" i="9"/>
  <c r="N31" i="9"/>
  <c r="O31" i="9"/>
  <c r="P31" i="9"/>
  <c r="Q31" i="9"/>
  <c r="R31" i="9"/>
  <c r="S31" i="9"/>
  <c r="T31" i="9"/>
  <c r="U31" i="9"/>
  <c r="N32" i="9"/>
  <c r="O32" i="9"/>
  <c r="P32" i="9"/>
  <c r="Q32" i="9"/>
  <c r="R32" i="9"/>
  <c r="S32" i="9"/>
  <c r="T32" i="9"/>
  <c r="U32" i="9"/>
  <c r="N33" i="9"/>
  <c r="O33" i="9"/>
  <c r="P33" i="9"/>
  <c r="Q33" i="9"/>
  <c r="R33" i="9"/>
  <c r="S33" i="9"/>
  <c r="T33" i="9"/>
  <c r="U33" i="9"/>
  <c r="N34" i="9"/>
  <c r="O34" i="9"/>
  <c r="P34" i="9"/>
  <c r="Q34" i="9"/>
  <c r="R34" i="9"/>
  <c r="S34" i="9"/>
  <c r="T34" i="9"/>
  <c r="U34" i="9"/>
  <c r="N35" i="9"/>
  <c r="O35" i="9"/>
  <c r="P35" i="9"/>
  <c r="Q35" i="9"/>
  <c r="R35" i="9"/>
  <c r="S35" i="9"/>
  <c r="T35" i="9"/>
  <c r="U35" i="9"/>
  <c r="N36" i="9"/>
  <c r="O36" i="9"/>
  <c r="P36" i="9"/>
  <c r="Q36" i="9"/>
  <c r="R36" i="9"/>
  <c r="S36" i="9"/>
  <c r="T36" i="9"/>
  <c r="U36" i="9"/>
  <c r="N37" i="9"/>
  <c r="O37" i="9"/>
  <c r="P37" i="9"/>
  <c r="Q37" i="9"/>
  <c r="R37" i="9"/>
  <c r="S37" i="9"/>
  <c r="T37" i="9"/>
  <c r="U37" i="9"/>
  <c r="N38" i="9"/>
  <c r="O38" i="9"/>
  <c r="P38" i="9"/>
  <c r="Q38" i="9"/>
  <c r="R38" i="9"/>
  <c r="S38" i="9"/>
  <c r="T38" i="9"/>
  <c r="U38" i="9"/>
  <c r="N39" i="9"/>
  <c r="O39" i="9"/>
  <c r="P39" i="9"/>
  <c r="Q39" i="9"/>
  <c r="R39" i="9"/>
  <c r="S39" i="9"/>
  <c r="T39" i="9"/>
  <c r="U39" i="9"/>
  <c r="N40" i="9"/>
  <c r="O40" i="9"/>
  <c r="P40" i="9"/>
  <c r="Q40" i="9"/>
  <c r="R40" i="9"/>
  <c r="S40" i="9"/>
  <c r="T40" i="9"/>
  <c r="U40" i="9"/>
  <c r="N41" i="9"/>
  <c r="O41" i="9"/>
  <c r="P41" i="9"/>
  <c r="Q41" i="9"/>
  <c r="R41" i="9"/>
  <c r="S41" i="9"/>
  <c r="T41" i="9"/>
  <c r="U41" i="9"/>
  <c r="N42" i="9"/>
  <c r="O42" i="9"/>
  <c r="P42" i="9"/>
  <c r="Q42" i="9"/>
  <c r="R42" i="9"/>
  <c r="S42" i="9"/>
  <c r="T42" i="9"/>
  <c r="U42" i="9"/>
  <c r="N43" i="9"/>
  <c r="O43" i="9"/>
  <c r="P43" i="9"/>
  <c r="Q43" i="9"/>
  <c r="R43" i="9"/>
  <c r="S43" i="9"/>
  <c r="T43" i="9"/>
  <c r="U43" i="9"/>
  <c r="N44" i="9"/>
  <c r="O44" i="9"/>
  <c r="P44" i="9"/>
  <c r="Q44" i="9"/>
  <c r="R44" i="9"/>
  <c r="S44" i="9"/>
  <c r="T44" i="9"/>
  <c r="U44" i="9"/>
  <c r="N45" i="9"/>
  <c r="O45" i="9"/>
  <c r="P45" i="9"/>
  <c r="Q45" i="9"/>
  <c r="R45" i="9"/>
  <c r="S45" i="9"/>
  <c r="T45" i="9"/>
  <c r="U45" i="9"/>
  <c r="N46" i="9"/>
  <c r="O46" i="9"/>
  <c r="P46" i="9"/>
  <c r="Q46" i="9"/>
  <c r="R46" i="9"/>
  <c r="S46" i="9"/>
  <c r="T46" i="9"/>
  <c r="U46" i="9"/>
  <c r="N47" i="9"/>
  <c r="O47" i="9"/>
  <c r="P47" i="9"/>
  <c r="Q47" i="9"/>
  <c r="R47" i="9"/>
  <c r="S47" i="9"/>
  <c r="T47" i="9"/>
  <c r="U47" i="9"/>
  <c r="N48" i="9"/>
  <c r="O48" i="9"/>
  <c r="P48" i="9"/>
  <c r="Q48" i="9"/>
  <c r="R48" i="9"/>
  <c r="S48" i="9"/>
  <c r="T48" i="9"/>
  <c r="U48" i="9"/>
  <c r="N49" i="9"/>
  <c r="O49" i="9"/>
  <c r="P49" i="9"/>
  <c r="Q49" i="9"/>
  <c r="R49" i="9"/>
  <c r="S49" i="9"/>
  <c r="T49" i="9"/>
  <c r="U49" i="9"/>
  <c r="N50" i="9"/>
  <c r="O50" i="9"/>
  <c r="P50" i="9"/>
  <c r="Q50" i="9"/>
  <c r="R50" i="9"/>
  <c r="S50" i="9"/>
  <c r="T50" i="9"/>
  <c r="U50" i="9"/>
  <c r="N51" i="9"/>
  <c r="O51" i="9"/>
  <c r="P51" i="9"/>
  <c r="Q51" i="9"/>
  <c r="R51" i="9"/>
  <c r="S51" i="9"/>
  <c r="T51" i="9"/>
  <c r="U51" i="9"/>
  <c r="N52" i="9"/>
  <c r="O52" i="9"/>
  <c r="P52" i="9"/>
  <c r="Q52" i="9"/>
  <c r="R52" i="9"/>
  <c r="S52" i="9"/>
  <c r="T52" i="9"/>
  <c r="U52" i="9"/>
  <c r="N53" i="9"/>
  <c r="O53" i="9"/>
  <c r="P53" i="9"/>
  <c r="Q53" i="9"/>
  <c r="R53" i="9"/>
  <c r="S53" i="9"/>
  <c r="T53" i="9"/>
  <c r="U53" i="9"/>
  <c r="N54" i="9"/>
  <c r="O54" i="9"/>
  <c r="P54" i="9"/>
  <c r="Q54" i="9"/>
  <c r="R54" i="9"/>
  <c r="S54" i="9"/>
  <c r="T54" i="9"/>
  <c r="U54" i="9"/>
  <c r="N55" i="9"/>
  <c r="O55" i="9"/>
  <c r="P55" i="9"/>
  <c r="Q55" i="9"/>
  <c r="R55" i="9"/>
  <c r="S55" i="9"/>
  <c r="T55" i="9"/>
  <c r="U55" i="9"/>
  <c r="N56" i="9"/>
  <c r="O56" i="9"/>
  <c r="P56" i="9"/>
  <c r="Q56" i="9"/>
  <c r="R56" i="9"/>
  <c r="S56" i="9"/>
  <c r="T56" i="9"/>
  <c r="U56" i="9"/>
  <c r="N57" i="9"/>
  <c r="O57" i="9"/>
  <c r="P57" i="9"/>
  <c r="Q57" i="9"/>
  <c r="R57" i="9"/>
  <c r="S57" i="9"/>
  <c r="T57" i="9"/>
  <c r="U57" i="9"/>
  <c r="N58" i="9"/>
  <c r="O58" i="9"/>
  <c r="P58" i="9"/>
  <c r="Q58" i="9"/>
  <c r="R58" i="9"/>
  <c r="S58" i="9"/>
  <c r="T58" i="9"/>
  <c r="U58" i="9"/>
  <c r="N59" i="9"/>
  <c r="O59" i="9"/>
  <c r="P59" i="9"/>
  <c r="Q59" i="9"/>
  <c r="R59" i="9"/>
  <c r="S59" i="9"/>
  <c r="T59" i="9"/>
  <c r="U59" i="9"/>
  <c r="N60" i="9"/>
  <c r="O60" i="9"/>
  <c r="P60" i="9"/>
  <c r="Q60" i="9"/>
  <c r="R60" i="9"/>
  <c r="S60" i="9"/>
  <c r="T60" i="9"/>
  <c r="U60" i="9"/>
  <c r="N61" i="9"/>
  <c r="O61" i="9"/>
  <c r="P61" i="9"/>
  <c r="Q61" i="9"/>
  <c r="R61" i="9"/>
  <c r="S61" i="9"/>
  <c r="T61" i="9"/>
  <c r="U61" i="9"/>
  <c r="N62" i="9"/>
  <c r="O62" i="9"/>
  <c r="P62" i="9"/>
  <c r="Q62" i="9"/>
  <c r="R62" i="9"/>
  <c r="S62" i="9"/>
  <c r="T62" i="9"/>
  <c r="U62" i="9"/>
  <c r="N63" i="9"/>
  <c r="O63" i="9"/>
  <c r="P63" i="9"/>
  <c r="Q63" i="9"/>
  <c r="R63" i="9"/>
  <c r="S63" i="9"/>
  <c r="T63" i="9"/>
  <c r="U63" i="9"/>
  <c r="N3" i="9"/>
  <c r="O3" i="9"/>
  <c r="P3" i="9"/>
  <c r="Q3" i="9"/>
  <c r="R3" i="9"/>
  <c r="S3" i="9"/>
  <c r="T3" i="9"/>
  <c r="U3" i="9"/>
  <c r="U2" i="9"/>
  <c r="T2" i="9"/>
  <c r="S2" i="9"/>
  <c r="R2" i="9"/>
  <c r="Q2" i="9"/>
  <c r="P2" i="9"/>
  <c r="O2" i="9"/>
  <c r="N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3" i="9"/>
  <c r="M54" i="9"/>
  <c r="M55" i="9"/>
  <c r="M56" i="9"/>
  <c r="M57" i="9"/>
  <c r="M58" i="9"/>
  <c r="M59" i="9"/>
  <c r="M60" i="9"/>
  <c r="M61" i="9"/>
  <c r="M62" i="9"/>
  <c r="M63"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M2" i="9"/>
  <c r="L2" i="9"/>
  <c r="K2"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2" i="9"/>
  <c r="G3" i="9"/>
  <c r="H3" i="9"/>
  <c r="G4" i="9"/>
  <c r="H4" i="9"/>
  <c r="G5" i="9"/>
  <c r="H5" i="9"/>
  <c r="G6" i="9"/>
  <c r="H6" i="9"/>
  <c r="G7" i="9"/>
  <c r="H7" i="9"/>
  <c r="G8" i="9"/>
  <c r="H8" i="9"/>
  <c r="G9" i="9"/>
  <c r="H9" i="9"/>
  <c r="G10" i="9"/>
  <c r="H10" i="9"/>
  <c r="G11" i="9"/>
  <c r="H11" i="9"/>
  <c r="G12" i="9"/>
  <c r="H12" i="9"/>
  <c r="G13" i="9"/>
  <c r="H13" i="9"/>
  <c r="G14" i="9"/>
  <c r="H14" i="9"/>
  <c r="G15" i="9"/>
  <c r="H15" i="9"/>
  <c r="G16" i="9"/>
  <c r="H16" i="9"/>
  <c r="G17" i="9"/>
  <c r="H17" i="9"/>
  <c r="G18" i="9"/>
  <c r="H18" i="9"/>
  <c r="G19" i="9"/>
  <c r="H19" i="9"/>
  <c r="G20" i="9"/>
  <c r="H20" i="9"/>
  <c r="G21" i="9"/>
  <c r="H21" i="9"/>
  <c r="G22" i="9"/>
  <c r="H22" i="9"/>
  <c r="G23" i="9"/>
  <c r="H23" i="9"/>
  <c r="G24" i="9"/>
  <c r="H24" i="9"/>
  <c r="G25" i="9"/>
  <c r="H25" i="9"/>
  <c r="G26" i="9"/>
  <c r="H26" i="9"/>
  <c r="G27" i="9"/>
  <c r="H27" i="9"/>
  <c r="G28" i="9"/>
  <c r="H28" i="9"/>
  <c r="G29" i="9"/>
  <c r="H29" i="9"/>
  <c r="G30" i="9"/>
  <c r="H30" i="9"/>
  <c r="G31" i="9"/>
  <c r="H31" i="9"/>
  <c r="G32" i="9"/>
  <c r="H32" i="9"/>
  <c r="G33" i="9"/>
  <c r="H33" i="9"/>
  <c r="G34" i="9"/>
  <c r="H34" i="9"/>
  <c r="G35" i="9"/>
  <c r="H35" i="9"/>
  <c r="G36" i="9"/>
  <c r="H36" i="9"/>
  <c r="G37" i="9"/>
  <c r="H37" i="9"/>
  <c r="G38" i="9"/>
  <c r="H38" i="9"/>
  <c r="G39" i="9"/>
  <c r="H39" i="9"/>
  <c r="G40" i="9"/>
  <c r="H40" i="9"/>
  <c r="G41" i="9"/>
  <c r="H41" i="9"/>
  <c r="G42" i="9"/>
  <c r="H42" i="9"/>
  <c r="G43" i="9"/>
  <c r="H43" i="9"/>
  <c r="G44" i="9"/>
  <c r="H44" i="9"/>
  <c r="G45" i="9"/>
  <c r="H45" i="9"/>
  <c r="G46" i="9"/>
  <c r="H46" i="9"/>
  <c r="G47" i="9"/>
  <c r="H47" i="9"/>
  <c r="G48" i="9"/>
  <c r="H48" i="9"/>
  <c r="G49" i="9"/>
  <c r="H49" i="9"/>
  <c r="G50" i="9"/>
  <c r="H50" i="9"/>
  <c r="G51" i="9"/>
  <c r="H51" i="9"/>
  <c r="G52" i="9"/>
  <c r="H52" i="9"/>
  <c r="G53" i="9"/>
  <c r="H53" i="9"/>
  <c r="G54" i="9"/>
  <c r="H54" i="9"/>
  <c r="G55" i="9"/>
  <c r="H55" i="9"/>
  <c r="G56" i="9"/>
  <c r="H56" i="9"/>
  <c r="G57" i="9"/>
  <c r="H57" i="9"/>
  <c r="G58" i="9"/>
  <c r="H58" i="9"/>
  <c r="G59" i="9"/>
  <c r="H59" i="9"/>
  <c r="G60" i="9"/>
  <c r="H60" i="9"/>
  <c r="G61" i="9"/>
  <c r="H61" i="9"/>
  <c r="G62" i="9"/>
  <c r="H62" i="9"/>
  <c r="G63" i="9"/>
  <c r="H63" i="9"/>
  <c r="H2" i="9"/>
  <c r="G2" i="9"/>
</calcChain>
</file>

<file path=xl/sharedStrings.xml><?xml version="1.0" encoding="utf-8"?>
<sst xmlns="http://schemas.openxmlformats.org/spreadsheetml/2006/main" count="2334" uniqueCount="902">
  <si>
    <t>linkedinID</t>
  </si>
  <si>
    <t>name</t>
  </si>
  <si>
    <t>3red-trading</t>
  </si>
  <si>
    <t>3Red</t>
  </si>
  <si>
    <t>accenture</t>
  </si>
  <si>
    <t>ACCENTURE</t>
  </si>
  <si>
    <t>alcatel-lucent</t>
  </si>
  <si>
    <t>Alcatel-Lucent</t>
  </si>
  <si>
    <t>allstate</t>
  </si>
  <si>
    <t>ALLSTATE INSURANCE COMPANY</t>
  </si>
  <si>
    <t>altec</t>
  </si>
  <si>
    <t>Altec Industries Inc.</t>
  </si>
  <si>
    <t>amcor-flexibles</t>
  </si>
  <si>
    <t>AMCOR FLEXIBLES</t>
  </si>
  <si>
    <t>asahi-kasei-bioprocess</t>
  </si>
  <si>
    <t>ASAHI KASEI BIOPROCESS INCORPORATED</t>
  </si>
  <si>
    <t>at&amp;t</t>
  </si>
  <si>
    <t>AT&amp;T</t>
  </si>
  <si>
    <t>beghou-consulting</t>
  </si>
  <si>
    <t>BEGHOU CONSULTING</t>
  </si>
  <si>
    <t>carefusion</t>
  </si>
  <si>
    <t>CareFusion</t>
  </si>
  <si>
    <t>cb&amp;i</t>
  </si>
  <si>
    <t>Chicago Bridge &amp; Iron (CB&amp;I)</t>
  </si>
  <si>
    <t>cme-group</t>
  </si>
  <si>
    <t>CME Group</t>
  </si>
  <si>
    <t>continental</t>
  </si>
  <si>
    <t>Continental</t>
  </si>
  <si>
    <t>denso</t>
  </si>
  <si>
    <t>DENSO International America</t>
  </si>
  <si>
    <t>dmc-engineering</t>
  </si>
  <si>
    <t>DMC Inc.</t>
  </si>
  <si>
    <t>dsc-logistics</t>
  </si>
  <si>
    <t>DSC LOGISTICS</t>
  </si>
  <si>
    <t>echo-global-logistics</t>
  </si>
  <si>
    <t>ECHO GLOBAL LOGISTICS</t>
  </si>
  <si>
    <t>ecs-limited</t>
  </si>
  <si>
    <t>Engineering Consulting Services (ECS)</t>
  </si>
  <si>
    <t>epic_163658</t>
  </si>
  <si>
    <t>EPIC</t>
  </si>
  <si>
    <t>ethicon-endo-surgery</t>
  </si>
  <si>
    <t>ETHICON ENDO-SURGERY JOHNSON &amp; JOHNSON</t>
  </si>
  <si>
    <t>fresenius-kabi-usa</t>
  </si>
  <si>
    <t>Fresenius Kabi</t>
  </si>
  <si>
    <t>geaviation</t>
  </si>
  <si>
    <t>GE AVIATION</t>
  </si>
  <si>
    <t>General Dynamics Land Systems</t>
  </si>
  <si>
    <t>goodyear</t>
  </si>
  <si>
    <t>Goodyear Tire &amp; Rubber Company</t>
  </si>
  <si>
    <t>hanley-flight-&amp;-zimmerman</t>
  </si>
  <si>
    <t>Hanley Flight &amp; Zimmerman LLC</t>
  </si>
  <si>
    <t>hbk-engineering-llc</t>
  </si>
  <si>
    <t>HBK Engineering LLC</t>
  </si>
  <si>
    <t>husco-international</t>
  </si>
  <si>
    <t>HUSCO INTERNATIONAL</t>
  </si>
  <si>
    <t>hydraforce-inc.</t>
  </si>
  <si>
    <t>HYDRA FORCE INC.</t>
  </si>
  <si>
    <t>Illinois Department of Natural Resources</t>
  </si>
  <si>
    <t>imc-financial-markets-asset-management</t>
  </si>
  <si>
    <t>IMC Financial Markets</t>
  </si>
  <si>
    <t>kemin-industries</t>
  </si>
  <si>
    <t>Kemin Industries</t>
  </si>
  <si>
    <t>keurig-incorporated</t>
  </si>
  <si>
    <t>Keurig Green Mountain Coffee Roasters</t>
  </si>
  <si>
    <t>kiewit</t>
  </si>
  <si>
    <t>Kiewit Corporation</t>
  </si>
  <si>
    <t>lake-region</t>
  </si>
  <si>
    <t>Lake Region Medical</t>
  </si>
  <si>
    <t>the-mathworks_2</t>
  </si>
  <si>
    <t>MathWorks</t>
  </si>
  <si>
    <t>mckesson</t>
  </si>
  <si>
    <t>McKesson U.S. Pharmaceutical</t>
  </si>
  <si>
    <t>mcmaster-carr</t>
  </si>
  <si>
    <t>McMaster-Carr</t>
  </si>
  <si>
    <t>medtronic</t>
  </si>
  <si>
    <t>MEDTRONIC INC.</t>
  </si>
  <si>
    <t>michigan-economic-development-corporation</t>
  </si>
  <si>
    <t>Michigan Economic Development Corporation</t>
  </si>
  <si>
    <t>microlution-inc</t>
  </si>
  <si>
    <t>Microlution Inc.</t>
  </si>
  <si>
    <t>motorola-mobility</t>
  </si>
  <si>
    <t>Motorola Mobility</t>
  </si>
  <si>
    <t>northwestern-mutual</t>
  </si>
  <si>
    <t>Northwestern Mutual</t>
  </si>
  <si>
    <t>oak-ridge-national-laboratory</t>
  </si>
  <si>
    <t>Oak Ridge National Laboratory</t>
  </si>
  <si>
    <t>osisoft</t>
  </si>
  <si>
    <t>OSISOFT</t>
  </si>
  <si>
    <t>pec</t>
  </si>
  <si>
    <t>PEC North America</t>
  </si>
  <si>
    <t>pepsico</t>
  </si>
  <si>
    <t>PEPSICO</t>
  </si>
  <si>
    <t>pros</t>
  </si>
  <si>
    <t>PROS</t>
  </si>
  <si>
    <t>sabic</t>
  </si>
  <si>
    <t>SABIC INNOVATIVE PLASTICS</t>
  </si>
  <si>
    <t>sage-clarity</t>
  </si>
  <si>
    <t>Sage Clarity</t>
  </si>
  <si>
    <t>saint-gobain</t>
  </si>
  <si>
    <t>Saint-Gobain</t>
  </si>
  <si>
    <t>samtec-inc</t>
  </si>
  <si>
    <t>Samtec</t>
  </si>
  <si>
    <t>sbb-research-group</t>
  </si>
  <si>
    <t>SBB Research Group</t>
  </si>
  <si>
    <t>shmoop</t>
  </si>
  <si>
    <t>SHMOOP</t>
  </si>
  <si>
    <t>tata-consultancy-services</t>
  </si>
  <si>
    <t>Tata Consultancy Services</t>
  </si>
  <si>
    <t>boeing</t>
  </si>
  <si>
    <t>The Boeing Company</t>
  </si>
  <si>
    <t>the-oilgear-company</t>
  </si>
  <si>
    <t>The Oilgear Company</t>
  </si>
  <si>
    <t>us-navy</t>
  </si>
  <si>
    <t>U.S.Navy</t>
  </si>
  <si>
    <t>united-airlines</t>
  </si>
  <si>
    <t>United Airlines</t>
  </si>
  <si>
    <t>valdes-engineering-company</t>
  </si>
  <si>
    <t>VALDES ENGINEERING COMPANY</t>
  </si>
  <si>
    <t>walmart</t>
  </si>
  <si>
    <t>Walmart</t>
  </si>
  <si>
    <t>worldquant-llc</t>
  </si>
  <si>
    <t>WILLIAM WRIGLEY JR. COMPANY</t>
  </si>
  <si>
    <t>wrigley</t>
  </si>
  <si>
    <t>WorldQuant LLC</t>
  </si>
  <si>
    <t>id</t>
  </si>
  <si>
    <t>3red</t>
  </si>
  <si>
    <t>at-t</t>
  </si>
  <si>
    <t>cbi</t>
  </si>
  <si>
    <t>cme</t>
  </si>
  <si>
    <t>epic</t>
  </si>
  <si>
    <t>hfz</t>
  </si>
  <si>
    <t>hydra-force</t>
  </si>
  <si>
    <t>mathworks</t>
  </si>
  <si>
    <t>nw-mutual</t>
  </si>
  <si>
    <t>tcs</t>
  </si>
  <si>
    <t>oilgear</t>
  </si>
  <si>
    <t>kgm</t>
  </si>
  <si>
    <t>echo</t>
  </si>
  <si>
    <t>dmc-inc</t>
  </si>
  <si>
    <t>fresenius-kabi</t>
  </si>
  <si>
    <t>gdls</t>
  </si>
  <si>
    <t>hbk</t>
  </si>
  <si>
    <t>imc</t>
  </si>
  <si>
    <t>kemin</t>
  </si>
  <si>
    <t>medc</t>
  </si>
  <si>
    <t>sbbrg</t>
  </si>
  <si>
    <t>ornl</t>
  </si>
  <si>
    <t>samtec</t>
  </si>
  <si>
    <t>worldquant</t>
  </si>
  <si>
    <t>valdes</t>
  </si>
  <si>
    <t>ak-bio</t>
  </si>
  <si>
    <t>sabic-ip</t>
  </si>
  <si>
    <t>ge-aviation</t>
  </si>
  <si>
    <t>ethicon</t>
  </si>
  <si>
    <t>ecs</t>
  </si>
  <si>
    <t>husco-intl</t>
  </si>
  <si>
    <t>illinoisDNR</t>
  </si>
  <si>
    <t>mckesson-pharm</t>
  </si>
  <si>
    <t>booth</t>
  </si>
  <si>
    <t>empId</t>
  </si>
  <si>
    <t>cso_organizationName</t>
  </si>
  <si>
    <t>cso_branch</t>
  </si>
  <si>
    <t>cso_website</t>
  </si>
  <si>
    <t>cso_industry</t>
  </si>
  <si>
    <t>cso_orgType</t>
  </si>
  <si>
    <t>cso_city</t>
  </si>
  <si>
    <t>cso_state</t>
  </si>
  <si>
    <t>cso_zip</t>
  </si>
  <si>
    <t>cso_country</t>
  </si>
  <si>
    <t>cso_profile</t>
  </si>
  <si>
    <t>cso_onlineapp</t>
  </si>
  <si>
    <t>http://3redgroup.com</t>
  </si>
  <si>
    <t>Financial Services</t>
  </si>
  <si>
    <t>Private</t>
  </si>
  <si>
    <t>Chicago</t>
  </si>
  <si>
    <t>IL</t>
  </si>
  <si>
    <t>USA</t>
  </si>
  <si>
    <t>3Red is a proprietary trading firm with offices in the Chicago Loop and New York City.</t>
  </si>
  <si>
    <t>http://www.accenture.com</t>
  </si>
  <si>
    <t>Consulting</t>
  </si>
  <si>
    <t>Public</t>
  </si>
  <si>
    <t>Accenture is a global management consulting, technology services and outsourcing company, with 257,000 people serving clients in more than 120 countries. Combining unparalleled experience, comprehensive capabilities across all industries and business functions, and extensive research on the worldÕs most successful companies, Accenture collaborates with clients to help them become high-performance businesses and governments. The company generated net revenues of US$27.9 billion for the fiscal year ended Aug. 31, 2012. Its home page is www.accenture.com.</t>
  </si>
  <si>
    <t>www.accenture.com/careers</t>
  </si>
  <si>
    <t>http://www.alcatel-lucent.com</t>
  </si>
  <si>
    <t>Telecommunications</t>
  </si>
  <si>
    <t>Plano</t>
  </si>
  <si>
    <t>TX</t>
  </si>
  <si>
    <t>Telecoms today is an environment of radical adaptation to new realities, new demands, new business models. The long-trusted transformation partner of service providers, enterprises, strategic industries and governments around the world, Alcatel-Lucent delivers the innovation our customers need to stay ahead. To compete. To create. To move at the speed of ideas, both in the lab and in the marketplace. A leader in mobile, fixed, IP and optics technologies, and a pioneer in applications and services, Alcatel-Lucent includes Bell Labs, one of the worldÕs foremost centers of research and innovation in communication technology. We bring an unmatched heritage of ideas and execution to the challenge of realizing the potential of a connected world. Our customers turn to us for our ability to deliver on their future. With operations in more than 130 countries and the most experienced global services organization in the industry, Alcatel-Lucent is a local partner with a global reach. Alcatel-Lucent achieved revenues of Euro 16 billion in 2010 and is incorporated in France and headquartered in Paris. Alcatel-Lucent is the trusted partner of service providers, enterprises and governments worldwide, providing solutions to deliver voice, data and video communication services to end-users. A leader in fixed, mobile and converged broadband networking, IP technologies, applications and services, Alcatel-Lucent leverages the unrivalled technical and scientific expertise of Bell Labs, one of the largest innovation powerhouses in the communications industry. With operations in more than 130 countries and the most experienced global services organization in the industry, Alcatel-Lucent is a local partner with a global reach. For more information, visit Alcatel-Lucent on the Internet: http://www.alcatel-lucent.com</t>
  </si>
  <si>
    <t>www.alcatel-lucent.com</t>
  </si>
  <si>
    <t>http://www.allstate.com</t>
  </si>
  <si>
    <t>Insurance</t>
  </si>
  <si>
    <t>Northbrook</t>
  </si>
  <si>
    <t>The Allstate Corporation is the largest publicly held personal lines property and casualty insurer in America. Allstate was founded in 1931 and became a publicly traded company in 1993. We are listed on the New York Stock Exchange under the trading symbol ALL. As of year-end 2013, Allstate had $123.5 billion in total assets. In 2014 Allstate was number 92 on the Fortune 500 list of largest companies in America. The Allstate Corporation encompasses more than 70,000 professionals made up of employees, agency owners and staff to help approximately 16 million households insure what they have today and better prepare for tomorrow. Allstate celebrates creative problem solving, full engagement and working together to keep all people in Good Hands¨. Rooted in empowerment and accountability, Allstate employees are challenged to maximize their own focus, resourcefulness and diversity.</t>
  </si>
  <si>
    <t>Altec Industries, Inc.</t>
  </si>
  <si>
    <t>http://www.altec.com</t>
  </si>
  <si>
    <t>Engineering,Manufacturing</t>
  </si>
  <si>
    <t>Birmingham</t>
  </si>
  <si>
    <t>AL</t>
  </si>
  <si>
    <t>Altec is a leading provider of products and services to the electric utility, telecommunications and contractor markets. We provide products and services in over 100 countries throughout the world. Altec, Inc. is the holding company for Altec Industries, Global Rental, National Utility Equipment Company, Altec Worldwide, Altec Capital and Altec Ventures, LLC. For over 80 years, Altec has been a company committed to excellence. Our products are the industry leaders and are consistently raising the bar through innovative product design, integrated safety features, and continued dedication to total customer satisfaction. The history, tradition and culture of Altec are founded on our values. Our values are as follows: Customer first Enjoyment of work Family Financial stability Integrity People are our greatest strength Quality Spiritual development Teamwork Altec promotes an environment built on teamwork where knowledge is shared and innovative solutions are the result. The expertise of our Team is as critical to our success as is the effectiveness of our products and solutions. At Altec, you can personally excel and work with peers to build the industry's most innovative products and solutions.</t>
  </si>
  <si>
    <t>http://www.amcor.com</t>
  </si>
  <si>
    <t>Manufacturing</t>
  </si>
  <si>
    <t>Mundelein</t>
  </si>
  <si>
    <t>60060-9735</t>
  </si>
  <si>
    <t>Equal Opportunity Employer/Minorities/Females/Disabled/Veterans Amcor Flexibles - United States is an equal opportunity employer and all qualified applicants will receive consideration for employment without regard to race, color, religion, sex, national origin, disability status, protected veteran status, or any other characteristic protected by law. If, because of a medical condition or disability, you need a reasonable accommodation for any part of the employment process, please call 847-362-9000 and let us know the nature of your request and your contact information. Amcor Ltd Amcor Limited is a global leader in responsible packaging solutions, employing more than 33,000 people worldwide, operating in 42 countries across 300 sites. Amcor supplies a broad range of plastic (rigid and flexible), fibre, metal and glass packaging solutions to enhance the products consumers use in everyday life. Amcor also provides packaging-related services that help customers succeed through collaboration and innovation driven by art and science. Amcor is headquartered in Melbourne, Australia and is listed on the Australian Securities Exchange. For more information visit www.amcor.com. AFEA Overview With 68 plants in 21 countries, Amcor Flexibles Europe &amp; Americas, a division of Amcor, is a market leader and the world's largest supplier of flexible packaging. We deliver innovative packaging solutions and provide enhanced quality products for the food, beverage, pharma, personal care, medical and industrial markets. Its award winning approach towards sustainability makes Amcor Flexibles Europe &amp; Americas the preferred partner for customers looking for responsible packaging solutions. For more information visit www.amcor.com.</t>
  </si>
  <si>
    <t>ASAHI KASEI BIOPROCESS, INCORPORATED</t>
  </si>
  <si>
    <t>http://www.ak-bio.com/</t>
  </si>
  <si>
    <t>Biotech &amp; Pharmaceuticals</t>
  </si>
  <si>
    <t>Glenview</t>
  </si>
  <si>
    <t>Established in 2010, Asahi Kasei Bioprocess (AKB) provides pharmaceutical and biopharmaceutical manufacturers with a comprehensive suite of tools to maximize safety and improve yields of biotherapeutics during research, clinical and commercial-scale production. PlanovaTM virus-removal filters anchor a diverse product portfolio defined by quality, consistency and scalability. Additional areas of expertise include liquid chromatography, inline buffer dilution and oligonucleotide synthesis.</t>
  </si>
  <si>
    <t>http://connect.att.jobs/</t>
  </si>
  <si>
    <t>Retail/Wholesale</t>
  </si>
  <si>
    <t>Dallas</t>
  </si>
  <si>
    <t>AT&amp;T is pioneering, hard-working, and looking for someone just like us. Throughout our history, weÕve helped people like you connect with training, technology, and the opportunity to grow. How much can we accomplish together? ItÕs ridiculous.</t>
  </si>
  <si>
    <t>http://www.beghouconsulting.com</t>
  </si>
  <si>
    <t>Evanston</t>
  </si>
  <si>
    <t>Beghou Consulting is a boutique management consulting firm focusing on sales and marketing issues in the pharmaceutical and biotech industries. We provide our clients years of experience, comprehensive industry and data understanding, and a commitment to long-term partnering. We utilize detailed quantitative analysis and customized data-driven modeling to address our clients sales and marketing needs. Beghou Consulting was founded in 1993 and is located in the Northwestern University / Evanston Research Park with additional offices in Emeryville, California, New York City, New York, and Rockville, Maryland.</t>
  </si>
  <si>
    <t>www.beghouconsulting.com</t>
  </si>
  <si>
    <t>http://www.carefusion.com</t>
  </si>
  <si>
    <t>Other</t>
  </si>
  <si>
    <t>San Diego</t>
  </si>
  <si>
    <t>CA</t>
  </si>
  <si>
    <t>CareFusion (NYSE: CFN) is a global medical technology company serving the healthcare industry with products and services that help hospitals measurably improve the safety and quality of care. We became a separate publicly traded company on Sept. 1, 2009, following the spinoff of Cardinal Health's clinical and medical products businesses. We help our customers measurably improve patient care by focusing on two of the biggest issues affecting healthcare: Medication errors and hospital-acquired infections. Our family of products and services are used in over 120 countries and include some of the most widely recognized brand names in their categories: Pyxis¨ for medication and supply management, Alaris¨ for infusion, AVEA¨ and Pulmonetic Systemsª for ventilation, Jaeger¨, SensorMedics¨ and Micro Medical for respiratory diagnostic instruments, AVAmax¨ and PleurX¨ for interventional procedures, V. Mueller¨ and Snowden-Pencer¨ for surgical instruments, Nicolet neurodiagnostic instruments, MedMinedª for infection surveillance and ChloraPrep¨ for infection prevention. Headquartered in San Diego, we employ more than 14,000 people in more than 20 countries worldwide.</t>
  </si>
  <si>
    <t>http://www.cbi.com</t>
  </si>
  <si>
    <t>Engineering</t>
  </si>
  <si>
    <t>Plainfield</t>
  </si>
  <si>
    <t>CB&amp;I (NYSE: CBI) is the most complete energy infrastructure focused company in the world and a major provider of government services. With 125 years of experience and the expertise of approximately 55,000 employees, CB&amp;I provides reliable solutions while maintaining a relentless focus on safety and an uncompromising standard of quality. As one of the most complete providers of a wide range of services including design, engineering, construction, fabrication, maintenance and environmental services, no project is too big for CB&amp;I. Our timely and cost-effective solutions not only satisfy our customersÕ needs, but also improve the quality of life for people around the world.</t>
  </si>
  <si>
    <t>http://www.cmegroup.com/</t>
  </si>
  <si>
    <t>CME Group is the world's largest and most diverse derivatives marketplace. Building on the heritage of CME, CBOT, NYMEX and COMEX, CME Group serves the risk management needs of customers around the globe. We provide the widest range of benchmark futures and options products available on any exchange, covering all major asset classes. Our collective vision is one of ongoing global growth, innovative product development, continually enhanced technology and the highest level of service available on any exchange.</t>
  </si>
  <si>
    <t>Automotive Systems</t>
  </si>
  <si>
    <t>http://www.conti-online.com</t>
  </si>
  <si>
    <t>Automotive</t>
  </si>
  <si>
    <t>Deer Park</t>
  </si>
  <si>
    <t>With sales of Û30.5 billion in 2011, Continental is among the leading automotive suppliers worldwide. As a supplier of brake systems, systems and components for powertrains and chassis, instrumentation, infotainment solutions, vehicle electronics, tires and technical elastomers, Continental contributes to enhanced driving safety and global climate protection. Continental is also an expert partner in networked automobile communication. Continental currently has approximately 164,000 employees in 46 countries. The Automotive Group is present in more than 170 locations worldwide. As a partner of the automotive and commercial vehicle industry, it develops and produces innovative products and systems for a modern automotive future, in which cars provide individual mobility and driving pleasure consistent with driving safety, environmental responsibility and cost-efficiency.</t>
  </si>
  <si>
    <t>www.careers-continental.com</t>
  </si>
  <si>
    <t>http://www.densocorp-na.com/</t>
  </si>
  <si>
    <t>Southfield</t>
  </si>
  <si>
    <t>MI</t>
  </si>
  <si>
    <t>DENSO is a global automotive supplier of advanced automotive technology, systems and components, heading toward an automotive society where cars put less drag on the environment and drivers have fewer worries about traffic accidents.</t>
  </si>
  <si>
    <t>http://www.densocorp-na.com/careers/current-openings</t>
  </si>
  <si>
    <t>DMC, Inc.</t>
  </si>
  <si>
    <t>http://www.dmcinfo.com</t>
  </si>
  <si>
    <t>Consulting,Engineering</t>
  </si>
  <si>
    <t>Do you like a challenge? At DMC, we work on problems that few people can solve. We are an engineering consulting firm known for staying on the cutting edge of manufacturing-related technology. With offices in Chicago and Boston, DMC combines advanced software and hardware expertise to deliver custom solutions for manufacturing, testing, and product development organizations throughout the world. Our engineers work directly with clients in a collaborative and hands-on environment with the latest innovations in nanotech, robotics, motion control, machine vision systems, software development, wireless control, RFID, even next-generation FPGAÕs. We also maintain an active company culture, which includes weekly company-sponsored athletic, cultural, and social events. Full-time employees will enjoy a great benefits package including health, dental, and vision coverage as well as 401K matching, generous paid vacation time, and a well-stocked kitchen full of snacks.</t>
  </si>
  <si>
    <t>http://www.dsclogistics.com/</t>
  </si>
  <si>
    <t>Engineering,Transportation</t>
  </si>
  <si>
    <t>DesPlaines</t>
  </si>
  <si>
    <t>60018-</t>
  </si>
  <si>
    <t>DSC Logistics is a leader in providing third-party logistics services Ð warehousing, transportation, packaging, operations-based consulting, and other knowledge-based services in supply chain management. Our customers are Fortune 500, mid-sized high growth, or small, competitive companies, operating in consumer packaged goods, food, healthcare, electronics, and other industries. We are a thinking, learning organization that chooses to lead and is dedicated to our customersÕ success. We seek strategic thinkers to join our headquarters in Des Plaines, IL.</t>
  </si>
  <si>
    <t>http://www.echo.com</t>
  </si>
  <si>
    <t>Transportation</t>
  </si>
  <si>
    <t>Echo is a leading provider of technology enabled business process outsourcing, serving the transportation and logistics needs of our clients. Evolved Transportation Managerª (ETM), our proprietary technology platform, gives our clients access to our carrier network. Our dedicated team business model gives each client a team of transportation professionals to be your point of contact for all your shipping needs. With access to our technology and knowledge of your business needs this team is dedicated to optimizing your total freight spend. We provide solutions across all major transportation modes, including truckload, less than truck load, small parcel, inter-modal, domestic air, expedited services and international air and ocean.</t>
  </si>
  <si>
    <t>MIDWEST</t>
  </si>
  <si>
    <t>http://www.ecslimited.com</t>
  </si>
  <si>
    <t>Construction,Consulting,Engineering,Environment</t>
  </si>
  <si>
    <t>Buffalo Grove</t>
  </si>
  <si>
    <t>ECS is an award-winning consulting firm offering geotechnical and environmental engineering, construction materials testing and facilities consulting services. Founded in 1988, the firm is ranked by ENR among the top 100 engineering and environmental firms in the country. From our network of more than 40 offices strategically located across the United States, our expertise spans the nation and multiple industry sectors. Our commitment is to provide high quality and innovative engineering services. Setting the standard for service isn't just our tag line... it's the foundation of our business.</t>
  </si>
  <si>
    <t>http://www.ecslimited.com/career-engineering-consulting</t>
  </si>
  <si>
    <t>http://www.epic.com</t>
  </si>
  <si>
    <t>Computers,Engineering,High Tech - Information Technology,Other</t>
  </si>
  <si>
    <t>Verona</t>
  </si>
  <si>
    <t>WI</t>
  </si>
  <si>
    <t>As a worldwide leader in the development of software for healthcare organizations, Epic is driving change for an entire industry Ð one that affects the quality of life for everyone. Our team works with some of the nationÕs most respected healthcare organizations and collaborates with the best minds in medicine. The challenges we tackle on a day-to-day basis impact the lives of more than 140 million patients and 220,000 providers in the US alone, and weÕre committed to the common goal of improving healthcare. We're searching for smart, passionate people who want to achieve great things. If you want to be part of something truly important, consider a career at Epic.</t>
  </si>
  <si>
    <t>ETHICON ENDO-SURGERY, JOHNSON &amp; JOHNSON</t>
  </si>
  <si>
    <t>http://www.jnj.com</t>
  </si>
  <si>
    <t>Biotech &amp; Pharmaceuticals,Consumer Products,Healthcare</t>
  </si>
  <si>
    <t>New Brunswick</t>
  </si>
  <si>
    <t>NJ</t>
  </si>
  <si>
    <t>Caring for the world, one person at a time, has inspired and united the people of Johnson &amp; Johnson for 125 years. We embrace research and science -- bringing innovative ideas, products and services to advance the health and well-being of people. Employees of the Johnson &amp; Johnson Family of Companies work with partners in health care to touch the lives of over a billion people every day, throughout the world. With $61.6 billion in 2010 sales, Johnson &amp; Johnson is the world's most comprehensive and broadly based manufacturer of health care products, as well as a provider of related services, for the consumer, pharmaceutical, and medical devices and diagnostics markets. The more than 250 Johnson &amp; Johnson operating companies employ approximately 115,000 people in 60 countries throughout the world.</t>
  </si>
  <si>
    <t>www.careers.jnj.com</t>
  </si>
  <si>
    <t>http://www.fresenius-kabi.us/</t>
  </si>
  <si>
    <t>Engineering,Healthcare,Manufacturing,Sciences</t>
  </si>
  <si>
    <t>Lake Zurich</t>
  </si>
  <si>
    <t>Fresenius Kabi is a global health care company that specializes in lifesaving medicines and technologies for infusion, transfusion and clinical nutrition. Our products are used to help care for critically and chronically ill patients. The people of Fresenius Kabi are driven by a common purpose to put lifesaving medicines and technologies in the hands of people who care for patients, and to find answers to the challenges they face. Fresenius Kabi employs more than 30,000 people worldwide and has annual sales of more than $5 billion. We are part of Germany-based health care group Fresenius SE.</t>
  </si>
  <si>
    <t>http://www.geae.com</t>
  </si>
  <si>
    <t>Aerospace,Energy</t>
  </si>
  <si>
    <t>Cincinnati</t>
  </si>
  <si>
    <t>OH</t>
  </si>
  <si>
    <t>GE is an advanced technology, services and capital company with the scale, resources _x000B_and expertise to take on the worldÕs toughest challenges. Dedicated to innovation in the areas of Aviation, energy, health, transportation and infrastructure, weÕre committed to leadership, partnership and human progress.</t>
  </si>
  <si>
    <t>www.gecareers.com/campusinterview</t>
  </si>
  <si>
    <t>http://www.gdls.com/</t>
  </si>
  <si>
    <t>Military &amp; Defense</t>
  </si>
  <si>
    <t>Sterling Heights</t>
  </si>
  <si>
    <t>General Dynamics Land Systems is a business unit of General Dynamics Combat Systems group Ð a global leader in the design, development, production, support and enhancement of tracked and wheeled military vehicles for the United States and its allies. We have a strong foundation of delivering core engineering and production capabilities to our clients across the military vehicle spectrum. Our team is focused on continuous process and productivity improvements that reduce product costs, while increasing troop safety and effectiveness. At the heart of Land SystemsÕ military-vehicle platforms is the Abrams main battle tank and the family of Stryker and LAV wheeled combat vehicles. These key ground-force assets remain critical to the militaryÕs structure and offer continuing opportunities for modernization and enhancements to meet the WarfighterÕs evolving requirements. General Dynamics Land Systems - Force Protection gives our clients even more strength and innovation on their side with the MRAP family of vehicles and the Ocelot. Land Systems continues to work with its clients to ensure these vehicles remain survivable, relevant, flexible, affordable and capable of addressing a dynamic threat environment.</t>
  </si>
  <si>
    <t>http://www.goodyear.com/careers</t>
  </si>
  <si>
    <t>Automotive,Manufacturing,Rubbers &amp; Plastics</t>
  </si>
  <si>
    <t>Akron</t>
  </si>
  <si>
    <t>Goodyear is one of the world's largest tire companies. A Fortune 500 company, we employ approximately 69,000 people and manufacture our products in 52 facilities in 22 countries around the world. We have built our foundation on a commitment to forward-thinking innovation, and our industry-leading new product engine helps us bring new products to market that feature the latest advances in materials and technologies. At Goodyear, we embrace the diversity of our workforce and value the contribution of our associates. We strive to provide associates with a safe work environment, the resources they need to do their jobs and ample opportunities for growth. These objectives, coupled with competitive compensation and benefits, allow us to foster an environment where associates can work to achieve their full potential and contribute to the company's success. For more information, go to www.goodyear.com/corporate.</t>
  </si>
  <si>
    <t>www.goodyear.com/careers</t>
  </si>
  <si>
    <t>Hanley, Flight &amp; Zimmerman LLC</t>
  </si>
  <si>
    <t>http://www.hfzlaw.com</t>
  </si>
  <si>
    <t>Law</t>
  </si>
  <si>
    <t>Hanley, Flight &amp; Zimmerman is a boutique patent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t>
  </si>
  <si>
    <t>HBK Engineering, LLC</t>
  </si>
  <si>
    <t>http://hbkengineering.com/</t>
  </si>
  <si>
    <t>HBK Engineering, LLC is a fully licensed, professional engineering design firm headquartered in downtown Chicago providing civil, environmental, structural, electrical, subsurface utility, construction support services and permitting. Since our founding in 1998, we have built a reputation for outstanding, accurate service in extremely time-sensitive environments which led to our East Coast expansion and subsequent licensure to practice in 28 states. Our list of satisfied clients includes utility companies, construction firms, and municipalities from the Midwest to the East Coast. All projects receive the attention of our staff of Licensed Professionals, supported by our outstanding technical specialists, logistical and administrative project coordinators and consultants.</t>
  </si>
  <si>
    <t>http://www.huscointl.com</t>
  </si>
  <si>
    <t>Waukesha</t>
  </si>
  <si>
    <t>HUSCO International, Inc. is a global leader in the development and manufacture of hydraulic and electrohydraulic controls for off-highway applications. HUSCO assists OEM engineers throughout the product development process. HUSCO provides support from the conceptual stage to the production stage of product development to maximize product value and performance. With facilities in North America, Europe and Asia, HUSCO is positioned to meet your hydraulic power control application needs. HUSCO Automotive, a subsidiary of HUSCO International, Inc. caters to the rigorous demands of the automotive market. With applications ranging from high performance suspension systems to engine management controls, our products are comprised primarily of hydraulic or pneumatic solenoid valves and actuators used in a wide range of mediums. HUSCO AutomotiveÕs success is due to our extensive product development capabilities and world class and highly cost-effective manufacturing facilities. Working closely with our customers, we provide system development support while optimizing our products and manufacturing processes for the particular application. A clear mission, intelligent strategy and strong corporate values establish the foundation for our success. But it is our people and culture that differentiate us from our competition and give HUSCO a distinct competitive advantage. We employ a highly talented workforce and provide them with a collaborative and challenging environment.</t>
  </si>
  <si>
    <t>HYDRA FORCE, INC.</t>
  </si>
  <si>
    <t>http://www.hydraforce.com</t>
  </si>
  <si>
    <t>Lincolnshire</t>
  </si>
  <si>
    <t>60069-</t>
  </si>
  <si>
    <t>Since its founding, HydraForce continues to be a privately held company as it has grown to several manufacturing locations in North America, Europe and Asia, with a network of 120 stocking distributors who can offer local support across the globe. To maintain our core competency of speed to market, HydraForce has invested in application technical support tools including i-Design, our free hydraulic system design software, which integrates seamlessly with 3rd party simulation software, monthly webinars on new products and application tips, and an online product catalog. All HydraForce products carry a five-year limited warranty against defects in material and workmanship.</t>
  </si>
  <si>
    <t>http://www.dnr.illinois.gov</t>
  </si>
  <si>
    <t>Natural Resources</t>
  </si>
  <si>
    <t>Government</t>
  </si>
  <si>
    <t>Springfield</t>
  </si>
  <si>
    <t>Mission Statement To manage, conserve and protect Illinois' natural, recreational and cultural resources, further the public's understanding and appreciation of those resources, and promote the education, science and public safety of Illinois' natural resources for present and future generations.</t>
  </si>
  <si>
    <t>http://www.imc-chicago.com</t>
  </si>
  <si>
    <t>Computers,Engineering,Financial Services,High Tech - Information Technology,Other,Venture Capital/Principal Investing</t>
  </si>
  <si>
    <t>IMC Financial Markets is one of the worldÕs leading proprietary trading firms in various products listed on exchanges throughout the globe. Founded in the Netherlands in 1989, we are headquartered in Amsterdam with a flagship office in Chicago. Additionally, we have offices in Hong Kong, Sydney, and Zug. Driven by technology, our algorithmic trading and software development teams work closely together to contribute to our success as a top market maker in the world. Imagine an environment that has the laid back nature of a startup, but the intensity and competitiveness of a high frequency trading firm. We pride ourselves on creating a culture that blends teamwork and innovation with the intellectual stimulation of a university. At IMC you wonÕt be just a number, you will be adding value on your first day while working and learning from some of the most talented software developers and traders in the industry. New graduates can count on IMC for enormous responsibility early on in their careers, great benefits, and a team that supports their development and success. Begin your career with a four week traineeship in our Amsterdam office where you will train and learn from people across the globe.</t>
  </si>
  <si>
    <t>http://www.kemin.com</t>
  </si>
  <si>
    <t>Biotech &amp; Pharmaceuticals,Chemicals,Engineering</t>
  </si>
  <si>
    <t>Des Moines</t>
  </si>
  <si>
    <t>IA</t>
  </si>
  <si>
    <t>50306-0070</t>
  </si>
  <si>
    <t>A nutritional ingredient manufacturer, Kemin is committed to improving the health and nutrition of the world with functional products that deliver maximum efficacy through superior science. The business includes 14 independent companies, serving five industries in over 60 countries.</t>
  </si>
  <si>
    <t>http://www.gmcr.com</t>
  </si>
  <si>
    <t>Consumer Products</t>
  </si>
  <si>
    <t>Burlington</t>
  </si>
  <si>
    <t>MA</t>
  </si>
  <si>
    <t>ABOUT THE COMPANY: A leader in specialty coffee and coffee makers, Green Mountain Coffee Roasters, Inc. (GMCR) is recognized for its award-winning coffees, innovative Keurig¨ brewing technology, and environmentally and socially responsible business practices. GMCRÕs multi-brand portfolio and multichannel distribution strategy is aimed at changing the way North Americans prepare and enjoy coffee and other beverages, both at home and in the workplace. The CompanyÕs Keurig¨ Single Cup Brewing Systems, embodied by a premium brewer portfolio and an expanding family of quality beverage brands, provides consumers the benefits of convenience, variety, and consistent great taste. In all, GMCR sources, produces, and sells more than 30 brands and 250 varieties of coffee, cocoa, teas, and other specialty beverages through a multi-channel distribution strategy intended to provide widespread exposure to our portfolio of products. The Company has strong partnerships with leading beverage brands including Starbucks¨, DunkinÕ¨ Donuts, Folgers¨, NewmanÕs Own¨ Organics, among others. Increasingly, the Company is exploring the global opportunity for its products.</t>
  </si>
  <si>
    <t>Mass Electric</t>
  </si>
  <si>
    <t>http://Kiewit.com</t>
  </si>
  <si>
    <t>Construction,Engineering</t>
  </si>
  <si>
    <t>Omaha</t>
  </si>
  <si>
    <t>NE</t>
  </si>
  <si>
    <t>"Just as a rock is not shaken by a strong or sudden gust of wind, neither should we be affected by praise or success. We must not be satisfied with our past accomplishments and we should make every effort to improve and expand our operations Ð but only in an orderly and beneficial mannerÉa company cannot stand still for long Ð either it goes ahead or it slides back." Peter Kiewit, 1964 Excellence. It is the foundation of everything we do. What began in 1884 with two hardworking brothers has grown into a Fortune 500 construction, mining and engineering powerhouse. KiewitÕs ethical, forward-thinking workforce continues to build upon the companyÕs reputation of safe, high-quality engineering. Consistently ranked among the top five of the Engineering News-Record Top 400 Contractors, our company is a leader in a variety of market sectors throughout North America and, most recently, Australia. As an employee-owned company, KiewitÕs assets are managed by the people who know our work best. For us, business is personal. As our own stakeholders, weÕre invested in every project we take on. We continuously strive to build high-quality work at the lowest cost. Our philosophy on safety is simple: Nobody Gets Hurt. Knowing that one lapse in judgment can lead to catastrophic events, the safety of the men and women on our job sites and the community that surrounds our projects is our No.1 priority. Kiewit never stands still. Just as our founders relentlessly chased their dream, we continue to chase new and exciting opportunities, leaving in our wake a trail of jobs done well</t>
  </si>
  <si>
    <t>http://kiewitjobs.com/search/mass</t>
  </si>
  <si>
    <t>http://www.lakeregionmedical.com</t>
  </si>
  <si>
    <t>Medical Devices</t>
  </si>
  <si>
    <t>Wheeling</t>
  </si>
  <si>
    <t>To provide fully integrated outsourced manufacturing and engineering services to the medical device industry, primarily in the cardiology, vascular and the advanced surgical markets.</t>
  </si>
  <si>
    <t>www.lakeregionmedical.com</t>
  </si>
  <si>
    <t>http://www.mathworks.com</t>
  </si>
  <si>
    <t>Computers</t>
  </si>
  <si>
    <t>Natick</t>
  </si>
  <si>
    <t>MathWorks is the leading developer of mathematical computing software. Engineers and scientists worldwide rely on its products to accelerate the pace of discovery, innovation, and development. MATLAB¨, the language of technical computing, is a programming environment for algorithm development, data analysis, visualization, and numeric computation. Simulink¨ is a graphical environment for simulation and Model-Based Design of multidomain dynamic and embedded systems. The company produces nearly 100 additional products for specialized tasks such as data analysis and image processing.</t>
  </si>
  <si>
    <t>Distribution Solutions</t>
  </si>
  <si>
    <t>http://www.mckesson.com</t>
  </si>
  <si>
    <t>Biotech &amp; Pharmaceuticals,Distribution</t>
  </si>
  <si>
    <t>San Francisco</t>
  </si>
  <si>
    <t>As the oldest and largest healthcare company in the nation, McKesson plays an integral role in healthcare and has a unique vision for its future. We serve more than 50% of American hospitals, 20% of U.S. physicians and 96% of the top 25 health plans, and we deliver one-third of all medications used every day in North America. http://www.mckesson.com/about-mckesson/key-facts/</t>
  </si>
  <si>
    <t>www.mckesson.com/careers</t>
  </si>
  <si>
    <t>Cleveland, OH</t>
  </si>
  <si>
    <t>http://www.mcmaster.com</t>
  </si>
  <si>
    <t>Aurora</t>
  </si>
  <si>
    <t>For more than 100 years, McMaster-Carr has been supplying the equipment that keeps the wheels of industry turning. As an industry leader in distribution, operations, customer service, and publishing, we are a trusted partner of major and minor businesses, governments, and institutions across the continent. Our work environment is fast-paced and collegial, offering the stability of a century-old market leader with the excitement of a company that is still growing and innovating. At McMaster-Carr, we offer an environment where employees face challenging opportunities, grow professionally, and have a life outside of work. We have few private offices, no reserved parking, and encourage the free exchange of ideas across all areas of our organization. Advancement is directed not by your major or tenure with the company, but by your performance. In addition to competitive salaries, we offer outstanding benefits, including 100% tuition reimbursement; profit sharing; and a company-funded retirement plan.</t>
  </si>
  <si>
    <t>MEDTRONIC, INC.</t>
  </si>
  <si>
    <t>http://www.medtronic.com/</t>
  </si>
  <si>
    <t>Healthcare</t>
  </si>
  <si>
    <t>Memphis</t>
  </si>
  <si>
    <t>TN</t>
  </si>
  <si>
    <t>Medtronic is the world's leading medical technology company, providing lifelong solutions to people with chronic disease. Medtronic designs, develops and manufactures products and therapies used by physicians to diagnose and treat patients. Medtronic has approximately 38,000 employees doing business in 120 countries, and has scientific, manufacturing, education and sales facilities worldwide. Our worldwide headquarters are located in Minneapolis, Minnesota. For fulltime employees we offer competitive base compensation with opportunities for bonuses, 401(k) with match, retirement plan, stock purchase plan, employee incentive plan and ESOP. For summer associates Medtronic offers a competitive salary as well as a housing subsidy, relocation expense reimbursement, and educational and social events throughout the summer. Through Medtronic's pioneering leadership, in this year alone medical professionals around the world have improved the lives of almost 5 million people. Medtronic provides these physicians and clinicians with the therapies to help patients with chronic disease so they can live fuller lives. This includes: Products that restore and regulate a patient's heart rhythm and improve the heart's pumping function; Therapies for movement disorders, chronic pain and diabetes; Products used in bypass surgery, stenting and angioplasty; Products for disorders of the cranium and spine, image-guided surgery and ear, nose and throat procedures.</t>
  </si>
  <si>
    <t>Talent Attraction and Retention</t>
  </si>
  <si>
    <t>http://www.mitalent.org/</t>
  </si>
  <si>
    <t>Government/Public Administration</t>
  </si>
  <si>
    <t>Lansing</t>
  </si>
  <si>
    <t>Pure Michigan Talent Connect is your launch pad for new jobs, careers and talent. It is an online marketplace connecting Michigan's job seekers and employers.</t>
  </si>
  <si>
    <t>United States</t>
  </si>
  <si>
    <t>http://www.microlution-inc.com</t>
  </si>
  <si>
    <t>Microlution is a pioneer in the development of integrated micro manufacturing solutions for precision parts. Traditional, single purpose CNC machines are too slow and too expensive to create the micro parts required for todayÕs advanced automotive, consumer, medical and aerospace products. Microlution develops integrated solutions for manufacturing finished parts in seconds. Built around core ultra precise, high speed, multi-axis platforms, Microlution combines precision part loading, characterization, machining and validation from a single system. Microlution products deliver precision parts faster and more accurately than legacy solutions.</t>
  </si>
  <si>
    <t>http://www.motorola.com/us/home</t>
  </si>
  <si>
    <t>Consumer Products,Electronics</t>
  </si>
  <si>
    <t>Motorola created the mobile communications industry. We invented most of the protocols and technologies that make mobile communications possible, including the first mobile phone, the first base station, and most everything in between. Today, we are combining that pioneering spirit with a renewed commitment to consumers. ThatÕs why our phones run on Android, the world's most popular operating system. Android brings the openness that shaped the Internet to the mobile world. ThatÕs also why we are dedicated to bringing consumers around the world great value through devices that donÕt compromise on quality, experiences or style. For the past 80 years, our engineers have thrived on invention and on finding new ways to solve problems. We continue to look for new opportunities to change peopleÕs lives for the better through the magic of mobility.</t>
  </si>
  <si>
    <t>http://www.northwesternmutual.com/</t>
  </si>
  <si>
    <t>Milwaukee</t>
  </si>
  <si>
    <t>For more than 155 years, Northwestern Mutual has been helping its clients achieve financial security. Headquartered in Milwaukee, Wisconsin, Northwestern Mutual has nearly 4 million policyowners and investment clients and continues as the leading U.S. company in total life insurance dividends paid to policyowners. The firm ranks among the "WorldÕs Most Admired" life insurance companies, according to FORTUNE¨ magazineÕs 2013 annual survey. For the seventh consecutive year, Northwestern Mutual has also been recognized among the "Best Places to Work in IT" as a top workplace for information technology (IT) professionals, according to IDG's Computerworld, the leading source of technology news and information for IT influencers worldwide. Internship Program Overview: Interns participate in a 12-week program within the firmÕs Operations &amp; Technology business function. Program objectives provide the student with hands-on experience through teamwork and collaboration, as well as individual work assignments. Interns participate in a wide range of learning and development activities including job shadows, attending various speaking engagements and events designed to expose interns to other areas of the firm. Working in teams, interns collaborate with each other on assigned case studies, to be presented at the conclusion of the internship program. Interns also have an opportunity to network with senior leaders across the firm, attend various social and work-sponsored events and are also encouraged to engage in team volunteer opportunities within the community.</t>
  </si>
  <si>
    <t>http://www.ornl.gov/</t>
  </si>
  <si>
    <t>Energy,Engineering,Research,Sciences</t>
  </si>
  <si>
    <t>Oak Ridge</t>
  </si>
  <si>
    <t>Oak Ridge National Laboratory is the largest science and energy national laboratory in the Department of Energy system. ORNLÕs scientific programs focus on materials, neutron science, energy, high-performance computing,systems biology and national security. ORNL partners with the state of Tennessee, universities and industries to solve challenges in energy, advanced materials, manufacturing, security and physics. The laboratory's science and technology innovations are translated into applications for economic development and global security.</t>
  </si>
  <si>
    <t>http://www.osisoft.com</t>
  </si>
  <si>
    <t>San Leandro</t>
  </si>
  <si>
    <t>OSIsoft (www.osisoft.com) delivers the PI System, the industry standard in enterprise infrastructure, for management of real-time data and events. With installations in 107 countries spanning the globe,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 time, and to identify competitive business and market opportunities.</t>
  </si>
  <si>
    <t>http://www.peccorp.com</t>
  </si>
  <si>
    <t>Automotive,Electronics,Energy,Engineering,High Tech - Information Technology</t>
  </si>
  <si>
    <t>Coconut Creek</t>
  </si>
  <si>
    <t>FL</t>
  </si>
  <si>
    <t>For its global customer base, PEC offers completely integrated logistics, manufacturing, and testing solutions for: ¥ Energy Storage Devices, such as Batteries and Ultra-Caps ¥ Cash Centers and Print Works Our commitment to these global markets and PECs continued R&amp;D efforts, have resulted in a significant growth in all major economical regions. Founded in 1984, PEC is now headquartered in Belgium with development and project management groups in Hungary, the United States, China and Japan. Recently PEC started a new state of the art production and support center in Shanghai. Our company is staffed with highly educated experts in different technological and functional domains, such as: ¥ Mechanics ¥ Robotics ¥ Power electronics ¥ Embedded electronics and software ¥ PLC controls ¥ Web services and .Net development ¥ SAP This multidisciplinary skill matrix forms the core of PECs technological leadership, and creates substantial competitive advantages for our customers, in terms of quality, reliability, traceability and operational cost.</t>
  </si>
  <si>
    <t>http://careers.peccorp.com</t>
  </si>
  <si>
    <t>http://www.pepsico.com</t>
  </si>
  <si>
    <t>Our Mission and Vision At PepsiCo, we believe being a responsible corporate citizen is not only the right thing to do, but the right thing to do for our business. Our Mission Our mission is to be the world's premier consumer products company focused on convenient foods and beverages. We seek to produce financial rewards to investors as we provide opportunities for growth and enrichment to our employees, our business partners and the communities in which we operate. And in everything we do, we strive for honesty, fairness and integrity. Our Vision "PepsiCo's responsibility is to continually improve all aspects of the world in which we operate - environment, social, economic - creating a better tomorrow than today." Our vision is put into action through programs and a focus on environmental stewardship, activities to benefit society, and a commitment to build shareholder value by making PepsiCo a truly sustainable company. Performance with Purpose At PepsiCo, we're committed to achieving business and financial success while leaving a positive imprint on society - delivering what we call Performance with Purpose. Our approach to superior financial performance is straightforward - drive shareholder value. By addressing social and environmental issues, we also deliver on our purpose agenda, which consists of human, environmental, and talent sustainability.</t>
  </si>
  <si>
    <t>http://www.pros.com</t>
  </si>
  <si>
    <t>Consulting,High Tech - Information Technology,Internet</t>
  </si>
  <si>
    <t>Houston</t>
  </si>
  <si>
    <t>PROS (NYSE: PRO) is a big data software company that helps customers outperform in their markets by using big data to sell more effectively. We apply 28 years of data science experience to unlock buying patterns and preferences within transaction data to reveal which opportunities are most likely to close, which offers are most likely to sell and which prices are most likely to win. PROS offers big data solutions to optimize sales, pricing, quoting, rebates and revenue management across more than 40 industries. PROS has completed over 600 implementations of its solutions in more than 55 countries. The PROS team comprises more than 800 professionals around the world. To learn more, visit www.pros.com.</t>
  </si>
  <si>
    <t>http://www.sabic.com</t>
  </si>
  <si>
    <t>Ottawa</t>
  </si>
  <si>
    <t>At SABIC, we get how business works and what brings sustained growth and market leadership. Our ultimate goal is to power our customers competitive advantage for the long term. It is from a deep understanding of our customers commercial ambitions that we challenge the status quo Ð working relentlessly to deliver on that challenge. We seek the best and the brightest employees throughout the world to become part of our vision. You are ambitious and talented. You are looking for a career that will equip you to make the best of your strengths, both personally and professionally. That is why we are pleased you are visiting our careers website. Saudi Basic Industries Corporation Ð SABIC Ð is a highly successful, rapidly expanding global manufacturer of chemicals, fertilizers, metals and plastics. We are as ambitious as you are and we have the track record to match. SABIC prides itself on its world class expertise and technology, its ability to create specific solutions to meet individual customers circumstances and needs, its global reach and product depth, and commitment to a sustainable future. We intend to be the preferred world leader in chemicals. To achieve our vision, we need to attract, develop and retain dedicated people of your caliber. That is why this is the perfect time to build our futures together. Our comprehensive training and development programs are among the best in the petrochemical industry. Our pay and reward packages are always competitive and we offer you career opportunities in a diversity of disciplines and locations worldwide. Choosing an employer is among the most important choices you will ever make.</t>
  </si>
  <si>
    <t>http://www.sageclarity.com</t>
  </si>
  <si>
    <t>High Tech - Information Technology</t>
  </si>
  <si>
    <t>To provide leading edge manufacturing methodologies, systems and services to enable the next generation manufacturing workforce. This includes collaboration tools, social media technologies and execution methods all geared toward the hyper information enabled workforce</t>
  </si>
  <si>
    <t>Innovative Materials (R&amp;D)</t>
  </si>
  <si>
    <t>https://www.saint-gobain-experience.com/en/career-opportunities</t>
  </si>
  <si>
    <t>Engineering,Manufacturing,Research,Rubbers &amp; Plastics</t>
  </si>
  <si>
    <t>Northboro</t>
  </si>
  <si>
    <t>Saint-Gobain, the world leader in the habitat and construction markets, designs, manufactures and distributes building materials, providing innovative solutions to meet growing demand in emerging economies, for energy efficiency and for environmental protection. Saint-Gobain is a welcoming, solid, open-minded company that offers long-term career opportunities. Our company is the world's largest manufacturer and distributor of building materials, and a leader in the production of high-performance materials and glass containers, operating in 64 countries. Saint-Gobain was founded in 1665 and is headquartered in Paris, France. The company had sales of $42 billion in 2013 and employs nearly 190,000 people worldwide. Saint-GobainÕs High-Performance Materials Group is a dynamic, global business with research and development activities centered in Northboro, Massachusetts (NRDC). The Northboro operation has been a major center for materials research since 1985. We have an outstanding record of achievement, and are committed to growth through the development of proprietary products based on novel materials and process technologies. The 186,000-square-foot R&amp;D Center is based in three buildings on a 26-acre site near I-290 in Northboro and has approximately 350 employees from 30 different countries.</t>
  </si>
  <si>
    <t>www.saint-gobain-experience.com</t>
  </si>
  <si>
    <t>http://www.samtec.com</t>
  </si>
  <si>
    <t>New Albany</t>
  </si>
  <si>
    <t>IN</t>
  </si>
  <si>
    <t>Samtec, Inc., a $500,000,000+ privately held, global electronic connector manufacturer in New Albany, Indiana, with high growth and a focus on emerging technology, is seeking candidates interested in working in a fast paced, non-bureaucratic environment. Our 5A1 rating by D&amp;B is reflective in a rapid sales growth rate that outpaces the industry by 3-4 times annually and a virtually non-existent associate turnover rate. Samtec was also recognized as one of the Top 5 Places to Work in the Louisville Metro area, among some of the area's most highly recognizable brands</t>
  </si>
  <si>
    <t>http://www.sbbrg.com</t>
  </si>
  <si>
    <t>SBB Research Group is an early-stage investment management and research firm utilizing sophisticated and responsible strategies to manage assets totaling more than $150 million. While protecting principal and reducing portfolio volatility, we apply tested techniques to ensure our investments are maximizing their potential. The culture at SBB Research Group fosters intense collaboration between metrics-driven individuals from diverse engineering and research backgrounds. Team members share topical expertise while engaging in independent research and continuous professional development. Our team of engineers implements and refines concepts, often inspired by academic communities, into full-fledged algorithmic models. Active positions result from data-driven constructs and careful evaluation. Our models are subject to constant scrutiny to achieve optimal performance. Our continued success is chiefly attributed to the implementation of quantitative analytics and continuous improvement in our models.</t>
  </si>
  <si>
    <t>http://www.shmoop.com</t>
  </si>
  <si>
    <t>Education,Entrepreneurial/Start-Ups</t>
  </si>
  <si>
    <t>Mountain View</t>
  </si>
  <si>
    <t>Shmoop is a digital curriculum and test prep publisher. Shmoop offers online learning, test prep (SAT, ACT, PSAT, AP ExamsÉ) and teaching materials on the Web and on the most popular mobile and ebook platforms. Shmoop uses current events, pop culture, and a teen-friendly voice to make learning more fun and relevant for todayÕs students. Find the connections between The Great Gatsby and Real Housewives, the SAT and Mario Brothers, geometry and snowboarding. Shmoop writers come from Ph.D. and Masters programs at Stanford, Harvard, and Berkeley. Shmoop aims to make its readers better lovers (of literature, history, poetry, civics, lifeÉ). Shmoop subjects span from middle school to college levels, with an emphasis on high school curriculum and test prep. ShmoopÕs mission: To make learning and writing fun and relevant for students in the digital age.</t>
  </si>
  <si>
    <t>IT Consulting and Business Services</t>
  </si>
  <si>
    <t>http://www.tcs.com</t>
  </si>
  <si>
    <t>Computers,Consulting,Engineering</t>
  </si>
  <si>
    <t>Milford</t>
  </si>
  <si>
    <t>Tata Consultancy Services is an IT services, consulting and business solutions organization that delivers real results to global business, ensuring a level of certainty no other firm can match. TCS offers a consulting-led, integrated portfolio of IT, BPO, infrastructure, engineering and assurance services. This is delivered through its unique Global Network Delivery Model, recognized as the benchmark of excellence in software development. A part of the Tata group, India's largest industrial conglomerate, TCS has over 316,000 of the best-trained consultants in 46 countries. The company generated consolidated revenues of US $14.4 billion for year ended 2013-2014 and is listed on the National Stock Exchange and Bombay Stock Exchange in India. For more information, visit us at www.tcs.com.</t>
  </si>
  <si>
    <t>http://www.boeing.com/collegecareers</t>
  </si>
  <si>
    <t>Aerospace</t>
  </si>
  <si>
    <t>Boeing is the world's leading aerospace company and the largest manufacturer of commercial jetliners and military aircraft combined. Additionally, Boeing designs and manufactures rotorcraft, electronic and defense systems, missiles, satellites, launch vehicles and advanced information and communication systems. As a major service provider to NASA, Boeing is the prime contractor for the International Space Station. The company also provides numerous military and commercial airline support services. Boeing provides products and support services to customers in 150 countries and is one of the largest U.S. exporters in terms of sales. Boeing has a long tradition of aerospace leadership and innovation. We continue to expand our product line and services to meet emerging customer needs. Our broad range of capabilities includes creating new, more efficient members of our commercial airplane family; integrating military platforms, defense systems and the warfighter through network-centric operations; creating advanced technology solutions that reach across business units; e-enabling airplanes and providing connectivity on moving platforms; and arranging financing solutions for our customers. Headquartered in Chicago, Boeing employs more than 170,000 people across the United States and in 70 countries. This represents one of the most diverse, talented and innovative workforces anywhere. More than 140,000 of our people hold college degrees--including nearly 35,000 advanced degrees--in virtually every business and technical field from approximately 2,700 colleges and universities worldwide. Our enterprise also leverages the talents of hundreds of thousands more skilled people working for Boeing suppliers worldwide.</t>
  </si>
  <si>
    <t>www.boeing.com/collegecareers</t>
  </si>
  <si>
    <t>http://www.oilgear.com</t>
  </si>
  <si>
    <t>Since 1921, the worldÕs most demanding applications have relied on Oilgear high-performance fluid power solutions. Founded on a tradition of bringing only the most advanced engineering to our customers, Oilgear continues to set the standard in industries requiring precise, high-performance systemsÉoften operating in the harshest of environments. We continually strive to live up to this standard in the products we manufacture and the services we provide. Oilgear is a worldwide fluid technology provider, with a focus on integrated hydraulic/electric systems, large press retrofits and detailed and hi-tech solutions. We provide engineered solutions in the United States, Europe and Asia. Oilgear works with a variety of customers in mobile, civil, forging, SMC, aerospace, extrusion, wood product, and oil field applications. It profits in a niche market manufacturing hydraulic pumps, valves, manifolds, motors, controls and related equipment, always maintaining a primary mission of complete customer satisfaction. At Oilgear, we are the worldÕs fluid power experts.</t>
  </si>
  <si>
    <t>http://www.navy.com</t>
  </si>
  <si>
    <t>Great Lakes</t>
  </si>
  <si>
    <t>60088-5709</t>
  </si>
  <si>
    <t>From the high-tech to the high-growth to the awe-inspiring, the US Navy offers careers and jobs that fit all backgrounds and interests. There are many distinct professional roles in dozens of exciting fields. And whether youÕre seeking a position as a nuclear propulsion officer on a submarine or aircraft carrier, surface warfare officer navigating our ships, pilot, navy flight officer, construction engineer or manager, a Navy Physician or a Navy SEAL, youÕll find unrivaled training and unequalled experience in a career of your dreams. Planning and carrying out important construction projects around the globe. Overseeing key capabilities and personnel on some of the worldÕs most advanced ships. Developing expertise in everything from engines to weapons guidance systems to weather patterns. The thinkers and doers involved in the Engineering and Applied Science communities of AmericaÕs Navy take on a broad range of professional challenges. Gaining experience on a scale beyond what the private sector typically provides.</t>
  </si>
  <si>
    <t>http://www.united.com</t>
  </si>
  <si>
    <t>United is the worldÕs leading airline and is focused on being the airline customers want to fly, the airline employees want to work for and the airline shareholders want to invest in. While we cherish our history as an established leader in the airline industry, United is focused on the future. We look to today's students for fresh perspectives and to be forward-thinking in creating the next industry innovation. As a future graduate, you're developing the skills that are in high demand in the airline industry: the analytical focus to devise new solutions to complex challenges, the intelligence to think proactively, and the talent to take your career Ñ and our company Ñ to the next level. Whether you are you an undergraduate student just beginning your career or an MBA candidate ready to make a change Ñ we have an opportunity for you. For more information about career opportunities with United and to apply, go to united.jobs Achievements WorldÕs most comprehensive global route network, including world-class international gateways to Asia and Australia, Europe, Latin America, Africa and the Middle East with non-stop or one-stop service from virtually anywhere in the United States ¥A modern fleet which is the most fuel-efficient among U.S. network carriers (when adjusted for cabin size) ¥Industry-leading loyalty program that provides more opportunities to earn and redeem miles worldwide ¥Optimal hub locations in 10 cities, including hubs in the four largest cities in the United States Awards ¥Voted among top airlines for "Best Economy Class Flight Experience" USA Today-sponsored "10Best Readers' Choice Travel Awards" ¥Eco-Aviation Airline of the Year Gold Winner Air Transport World ¥MRO (Maintenance, Repair and Overhaul Organization) of the Year Aviation Week ¥Best North American Airline Business Traveler Magazine ¥Corporation of the Year Minority Supplier Development Council ¥"20 in their 20s" honoree - eCommerce Managing Director Mark Nasr CrainÕs Chicago Business ¥Marketer of the Year and Innovation Award for MileagePlus Direct Marketing Association ¥Business Leadership Award Equality Illinois ¥100% rating in the Corporate Equality Index and Best Place to Work award recipient Human Rights Campaign Foundation ¥Airline to North America Irish Travel Industry Awards ¥Communicator Awards for Hemispheres inflight magazine: ¥Excellence in Magazine Design ¥Excellence in Photography ¥Distinction in Magazine Cover Design ¥Distinction in Photography The International Academy of Visual Arts ¥Travel Magazine of the Year: Hemispheres The New York Travel Writers Society ¥North America Lounge of the Year Ð Terminal E United Club at HoustonÕs Bush Intercontinental Airport Priority Pass -Alex Marren named on Women Worth Watching 2013 list Diversity Journal ¥Illinois GovernorÕs Sustainability Award Illinois Sustainable Technology Center</t>
  </si>
  <si>
    <t>http://www.valdeseng.com</t>
  </si>
  <si>
    <t>Lombard</t>
  </si>
  <si>
    <t>Valdes Engineering Company is an ENR Top 500 Firm with an outstanding reputation for top-quality engineering and project management services in the Power, Oil &amp; Gas Refining, Chemical, and Pipeline Industries. We attribute this success to our highly trained and exceptionally talented staff who collaborate to deliver unparalleled results. This success ensures an ongoing pattern of growth that fosters vast opportunities for career advancement. We are always seeking highly talented and motivated individuals to enhance the strength of our team. We provide the latest state-of-the-art software, equipment and technology to strive continuously for professional excellence. Qualified professionals provide guidance to entry-level engineering personnel through our Mentoring and Training Programs. The entrepreneurial culture of Valdes inherently promotes the spirit, energy, flexibility and personal attention of a small, privately-owned firm along with the broader capabilities and stability of a large company. We offer single-source planning, engineering and project lifecycle solutions to help our clients successfully meet the required long and short-term capital returns on investments. We are one hundred percent committed to client satisfaction.</t>
  </si>
  <si>
    <t>http://careers.walmart.com</t>
  </si>
  <si>
    <t>Bentonville</t>
  </si>
  <si>
    <t>AR</t>
  </si>
  <si>
    <t>Walmart serves customers and members more than 200 million times per week at more than 10,130 retail units under 69 different banners in 27 countries. With fiscal year 2012 sales of $443 billion, Walmart employs 2.2 million associates worldwide.</t>
  </si>
  <si>
    <t>http://www.wrigley.com</t>
  </si>
  <si>
    <t>Food Science</t>
  </si>
  <si>
    <t>Wrigley is a recognized leader in confections with a wide range of product offerings including gum, mints, hard and chewy candies, and lollipops. The company has operations in more than 40 countries and distributes its world-famous brands in more than 180 countries. WrigleyÕs well-loved brands include Extra¨, Orbit¨, Doublemint¨, 5ª, Juicy Fruit¨ and Eclipse¨ chewing gums, as well as confectionery brands Skittles¨, Starburst¨, Altoids¨ and Life Savers¨. Wrigley is headquartered in Chicago, Illinois and operates as a subsidiary of Mars, Incorporated. Based in McLean, Virginia, Mars has net sales of more than $30 billion and six business segments including Petcare, Chocolate, Wrigley, Food, Drinks and Symbioscience. More than 65,000 Associates worldwide are putting our Mars Principles in action every day to make a difference for people and the planet through our performance.</t>
  </si>
  <si>
    <t>WorldQuant, LLC</t>
  </si>
  <si>
    <t>http://www.worldquant.com</t>
  </si>
  <si>
    <t>Greenwich</t>
  </si>
  <si>
    <t>CT</t>
  </si>
  <si>
    <t>WorldQuant is a private institutional investment management complex consisting of an international team of researchers, traders and technologists who constantly work toward even greater quantification and automation in the development of its trading processes. Continuously evolving for ever-greater efficiency enables us to trade today the way others will tomorrow.</t>
  </si>
  <si>
    <t>industry</t>
  </si>
  <si>
    <t>specialties</t>
  </si>
  <si>
    <t>type</t>
  </si>
  <si>
    <t>founded</t>
  </si>
  <si>
    <t>hqCity</t>
  </si>
  <si>
    <t>hqState</t>
  </si>
  <si>
    <t>hqZip</t>
  </si>
  <si>
    <t>blurb</t>
  </si>
  <si>
    <t>website</t>
  </si>
  <si>
    <t>am</t>
  </si>
  <si>
    <t>bme</t>
  </si>
  <si>
    <t>chem</t>
  </si>
  <si>
    <t>civ</t>
  </si>
  <si>
    <t>ce</t>
  </si>
  <si>
    <t>cs</t>
  </si>
  <si>
    <t>ee</t>
  </si>
  <si>
    <t>enve</t>
  </si>
  <si>
    <t>ie</t>
  </si>
  <si>
    <t>made</t>
  </si>
  <si>
    <t>mse</t>
  </si>
  <si>
    <t>mech</t>
  </si>
  <si>
    <t>non</t>
  </si>
  <si>
    <t>ms</t>
  </si>
  <si>
    <t>phd</t>
  </si>
  <si>
    <t>fte</t>
  </si>
  <si>
    <t>coop</t>
  </si>
  <si>
    <t>intern</t>
  </si>
  <si>
    <t>intl</t>
  </si>
  <si>
    <t>description</t>
  </si>
  <si>
    <t>3Red Trading</t>
  </si>
  <si>
    <t>Accenture</t>
  </si>
  <si>
    <t>Allstate</t>
  </si>
  <si>
    <t>Amcor Flexibles Europe &amp; Americas</t>
  </si>
  <si>
    <t>Asahi Kasei Bioprocess</t>
  </si>
  <si>
    <t>Beghou Consulting</t>
  </si>
  <si>
    <t>Boeing</t>
  </si>
  <si>
    <t>DENSO</t>
  </si>
  <si>
    <t>DSC Logistics</t>
  </si>
  <si>
    <t>Echo Global Logistics</t>
  </si>
  <si>
    <t>ECS Limited</t>
  </si>
  <si>
    <t>Epic</t>
  </si>
  <si>
    <t>Ethicon, Inc.</t>
  </si>
  <si>
    <t>HUSCO International</t>
  </si>
  <si>
    <t>IMC financial markets &amp; asset management</t>
  </si>
  <si>
    <t>Keurig Green Mountain, Inc.</t>
  </si>
  <si>
    <t>Kiewit</t>
  </si>
  <si>
    <t>Medtronic</t>
  </si>
  <si>
    <t>OSIsoft</t>
  </si>
  <si>
    <t>PepsiCo</t>
  </si>
  <si>
    <t>SABIC</t>
  </si>
  <si>
    <t>Samtec Inc</t>
  </si>
  <si>
    <t>Shmoop</t>
  </si>
  <si>
    <t>The Goodyear Tire &amp; Rubber Company</t>
  </si>
  <si>
    <t>The MathWorks</t>
  </si>
  <si>
    <t>US Navy</t>
  </si>
  <si>
    <t>Valdes Engineering Company</t>
  </si>
  <si>
    <t>3Red is a proprietary trading startup headquartered in the Chicago Loop, with a presence in New York. WeÕre committed to leveraging technology and math to implement competitive trading strategies while managing risk and responding to dynamic market conditions. Technology and quantitative ingenuity are at our core. We hire extremely bright, talented, and motivated individuals to collaborate with each other and compete in the worldÕs financial markets. Our team has extensive, global experience in a wide variety of asset classes, risk management, and simple and complex technologies. Dedicated Technologists create all of our trading architecture, risk management systems, and software in-house. Algorithmic Traders extract information from a ton of data and leverage mathematical modeling to build automated trading algorithms.</t>
  </si>
  <si>
    <t>Accenture is a global management consulting, technology services and outsourcing company, with more than 319,000 people serving clients in more than 120 countries. Combining unparalleled experience, comprehensive capabilities across all industries and business functions, and extensive research on the worldÕs most successful companies, Accenture collaborates with clients to help them become high-performance businesses and governments. The company generated net revenues of US$30.0 billion for the fiscal year ended Aug. 31, 2014. Its home page is www.accenture.com.</t>
  </si>
  <si>
    <t>Alcatel-Lucent is the leading IP networking, ultra-broadband access and cloud technology specialist. We are dedicated to making global communications more innovative, sustainable and accessible for people, businesses and governments worldwide. Our mission is to invent and deliver trusted networks to help our customers unleash their value. Every success has its network.</t>
  </si>
  <si>
    <t>We are the Good Hands: We help people realize their hopes and dreams through products and services designed to protect them from lifeÕs uncertainties and to prepare them for the future. The Allstate Corporation is the largest publicly held personal lines property and casualty insurer in America. Allstate was founded in 1931 and became a publicly traded company in 1993. Allstate offers car insurance, home, property, condo and renters insurance, plus insurance for recreational vehicles like motorcycles, boats and more. The Allstate family of companies offers financial products including IRAs, 529k plans for college saving, retirement planning and a range of life insurance products including term life and whole life.</t>
  </si>
  <si>
    <t>Millions of times a day people all around the world touch our packaging. You would be surprised how often you have interacted with our products. Whether itÕs putting a capsule in your coffee machine to start a new day, enjoying a tasty mouthful of yogurt with your breakfast, or soothing a minor cut or burn with a band-aid, at Amcor, we package moments that matter. Headquartered in Zurich, Switzerland, Amcor Flexibles Europe &amp; Americas is 12,000 co-workers strong, located in 68 plants across 21 countries making us AmcorÕs largest business group. Our dedication in applying art and science to create responsible packaging has the most recognisable global brands working with us. We invent solutions for them because we have the talented people that can accomplish anything. You can count on working in a highly focused, collaborative environment. We value teamwork, and you'll be working along side inspired colleagues that youÕd expect to find in a leading international company. As the industry leader, we focus on recruiting, retaining and developing the best talent from around the world. Our people are, and will continue to be, the foundation of our success. Join us in our journey.</t>
  </si>
  <si>
    <t>Asahi Kasei Bioprocess provides consumables, equipment, and customized systems for downstream processing of biological and plasma-derived products. Backed by an innate proficiency in applied science &amp; technology and the rich history of Planovaª virus-removal filters, our robust approach is defined by quality, consistency, and scalability.</t>
  </si>
  <si>
    <t>Beghou Consulting provides sales force and marketing consulting services to clients in the pharmaceutical and health care industries. We bring significant expertise in addressing sales and marketing issues and in developing advanced analytic approaches to support our clients' decision-making. We pride ourselves on our growing list of long-term clients, for whom we deliver an increasing array of services and analyses. Our clients are developing and launching innovative, high-profile products, and as such require a partner that provides similarly innovative insights and processes to support their sales force and marketing management.</t>
  </si>
  <si>
    <t>Boeing, headquartered in Chicago, is the worldÕs largest aerospace company and leading manufacturer of commercial jetliners and defense, space and security systems. Our over 170,000 professionals design and manufacture rotorcraft, electronic and defense systems, launch systems, advanced information and communication systems, and performance-based logistics and training for airlines and U.S. and allied government customers in more than 90 countries. Our team represents one of the most diverse, talented, and innovative workforces that you will find anywhere. More than 140,000 of our people hold college degrees in virtually every business and technical field from approximately 2,700 colleges and universities worldwideÑincluding nearly 35,000 advanced degrees.</t>
  </si>
  <si>
    <t>CareFusion is a global corporation serving the health care industry with products and services that help improve the cost and safety of health care for generations to come. The company develops market-leading technologies including Alaris¨ infusion pumps, Pyxis¨ automated dispensing and patient identification systems, AVEA¨, AirLifeª and LTV¨ series ventilation and respiratory products, ChloraPrep¨ skin preparation products, MedMinedª services for data mining surveillance, V. Mueller¨ surgical instruments and an extensive line of products that support interventional medicine. CareFusion employs more than 15,000 people across its global operations.</t>
  </si>
  <si>
    <t>As the world's leading and most diverse derivatives marketplace, CME Group (www.cmegroup.com) is where the world comes to manage risk. CME Group exchanges offer the widest range of global benchmark products across all major asset classes, including futures and options based on interest rates, equity indexes, foreign exchange, energy, agricultural commodities, metals, weather and real estate. CME Group brings buyers and sellers together through its CME Globex¨ electronic trading platform and its trading facilities in New York and Chicago. CME Group also operates CME Clearing, one of the worldÕs leading central counterparty clearing provider in the world, which offers clearing and settlement services for exchange-traded contracts, as well as for over-the-counter derivatives transactions through CME ClearPort¨. These products and services ensure that businesses everywhere can substantially mitigate counterparty credit risk in both listed and over-the-counter derivatives markets.</t>
  </si>
  <si>
    <t>Continental develops intelligent technologies for transporting people and their goods. As a reliable partner, the international automotive supplier, tire manufacturer, and industrial partner provides sustainable, safe, comfortable, individual, and affordable solutions. In 2014, the corporation generated preliminary sales of approximately Û34.5 billion with its five divisions, Chassis &amp; Safety, Interior, Powertrain, Tire, and ContiTech. Continental employs approximately 190,000 people in 49 countries.</t>
  </si>
  <si>
    <t>DENSO is a leading global supplier of advanced automotive technology, systems and components, heading toward an automotive society where cars put less drag on the environment and drivers have fewer worries about traffic accidents. Our products and systems are an important part of nearly every major vehicle make and model around the world. So, if you see it on the road, chances are there's a quality DENSO product under the hood, in the dash or elsewhere on the vehicle. Worldwide, we employ approximately 132,000 people at more than 200 subsidiaries and affiliates in 35 countries around the world. While we have a global network and capabilities, we use our regional expertise to focus on local needs and bring a competitive lineup of innovative technology that our customers have come to count on. Our employees work together seamlessly to develop products, as well as the materials and machines that make them Ð from inventing the QR Code to launching world-first in-vehicle solutions like wireless charging, V2X Òtalking carÓ technology and the diesel common rail system. Join us and be a part of developing our next world-first product!</t>
  </si>
  <si>
    <t>DSC Logistics is a leader in transforming logistics and supply chain management into a critical business strategy based on collaborative partnerships, innovative thinking, and high-performance operations. Led by CEO Ann Drake, the first woman to receive CSCMP's Distinguished Service Award, DSC achieves the business goals of Fortune 500 and other dynamic companies by designing, integrating, managing and adapting customized supply chain solutions.</t>
  </si>
  <si>
    <t>Echo Global Logistics is a leading provider of technology-enabled transportation and supply chain management services, delivered on a proprietary technology platform, serving the transportation and logistics needs of its clients. EchoÕs web-based technology platform compiles and analyzes data from its network of over 24,000 transportation providers to serve its clientsÕ shipping and freight management needs. This year, Echo has procured transportation and provided logistics services for more than 22,700 clients across a wide range of industries, such as manufacturing, construction, consumer products and retail. Echo has built a team of talented people who, supported by our proprietary technology, are actively producing outstanding results for clients and investors alike. Operating from 17 locations nationwide, we create transportation and logistics solutions for more businesses in more locations than ever before, always with a single-minded focus on simplifying each clientÕs transportation management challenges. We take the ÒcomplicatedÓ out of transportation management. For more information on Echo, visit: www.echo.com.</t>
  </si>
  <si>
    <t>ECS Limited is a Chantilly, VA-based consulting engineering firm. Organizationally we have more than 40 offices and about 1100 employees in nine operating subsidiaries. Subsidiaries and their headquarter offices include: - ECS Mid-Atlantic, LLC [Chantilly, VA]; - ECS Carolinas, LLP [Greensboro, NC]; - ECS Midwest, LLC [Chicago, IL]; - ECS Southeast, LLC [Atlanta, GA]; - ECS Florida, LLC [Orlando, FL]; - ECS Texas, LLP [Dallas, TX]; - ECS Central PLLC [Nashville, TN]; - ECS Capitol Services, PLLC [Washington, DC]; - ECS Corporate Services [Chantilly, VA - provides administrative/support services to all operating subsidiaries]. Founded in 1988, ECS is an employee-owned corporation committed to providing high quality, innovative services. The professional staff at ECS delivers value-added solutions through our core service lines: Geotechnical Engineering, Environmental Consulting, Construction Materials Testing/Inspection, and Facilities Engineering and Consulting. 'Setting the Standard for ServiceÕ is our corporate philosophy that permeates everything we do. We embrace providing services on time and under budget while adding value to our clients. Our goal is to provide high-quality engineering and related services; and to be recognized by our clients and colleagues for our innovative ideas, responsiveness and value. Our high repeat business volume, recommendations from our clients and professional associates are all measures of our commitment to the industry we proudly serve. At ECS, itÕs not just about getting the job done Ð itÕs about getting the job done right. Talent acquisition at ECS receives strategic focus. We keep our career center current and up-to-date! So if you are looking for a new career opportunity or know someone who is, please visit www.ecslimited.com and submit your resume through our career center for review by our dedicated recruiting team.</t>
  </si>
  <si>
    <t>As a worldwide leader in the development of software for healthcare organizations, Epic is driving change for an entire industry Ð and not just any industry Ð one that impacts the quality of life for everyone. Our software is currently used to help care for 150 million people in the US alone. We work with some of the nationÕs most respected healthcare organizations and leading research institutions to develop, implement and support software to reduce medical errors, improve screening for diseases, and increase the quality of patient care. Founded in 1979, Epic is private and employee-owned. We've grown to a company of over 6,000 intelligent, motivated, and principled people who are dedicated to making a positive impact on the healthcare industry.</t>
  </si>
  <si>
    <t>At Ethicon, we believe amazing things happen when you bring people together with a common purpose. We are committed to help advance surgical care so that more patients live longer, more fulfilling lives. We are driven to develop meaningful solutions, enabling our customers to provide the treatment and positive outcomes patients deserve. For more than 80 years, we have provided healthcare professionals with value-driven, best-to-market solutions. The videos within our playlists display the use of Ethicon medical devices in a variety of specialties. This channel allows healthcare professionals to see how Ethicon products provide a better surgery for a better world. Learn more about our company, products, procedure solutions, and latest advancements at www.Ethicon.com.</t>
  </si>
  <si>
    <t>IMC is a global financial institution structured around two core entities, IMC financial markets and IMC asset management. IMC has a presence in Amsterdam, New York, Chicago, Hong Kong, Sydney, and Zug. IMC financial markets is a successful proprietary trading group, active across all significant markets, exchanges and instruments. IMC asset management is a leading alternative asset manager with a range of institutional and private clients. IMC and its affiliated companies employ around 650 people worldwide with its headquarters in Amsterdam, the Netherlands.</t>
  </si>
  <si>
    <t>As a leader in specialty coffee, coffee makers, teas and other beverages, Keurig Green Mountain (ÒKeurigÓ) (NASDAQ: GMCR) , is recognized for its award-winning beverages, innovative brewing technology, and socially responsible business practices. The Company has inspired consumer passion for its products by revolutionizing beverage preparation at home and in the workplace. Keurig Green Mountain supports local and global communities by investing in sustainably-grown coffee, and by its active involvement in a variety of social and environmental projects. By helping consumers drink for themselves, we believe we can brew a better world. Keurig Green Mountain, Inc. was founded as Green Mountain Coffee Roasters, Inc. in 1981 as a small cafŽ in Waitsfield, Vermont. In 1993, the Company went public and that same year made an early investment in Keurig, Incorporated. The Company acquired the remainder of Keurig in 2006 and the combined company, renamed Keurig Green Mountain, Inc. in 2014, has inspired consumer passion for its products by revolutionizing beverage preparation at home and in the workplace with its Keurig¨ Brewing systems. Through the combination of the disruptive innovation of a leading-edge technology company with the consumer focus of a socially conscious, premium coffee company, Keurig is creating the ultimate beverage experience for consumers and brewing a better world.</t>
  </si>
  <si>
    <t>Innovation, hard work and integrity. These are the keys to Kiewit's success. Kiewit is one of North America's largest and most respected construction and mining organizations. For over 125 years, we have delivered world-class solutions to projects of every size, in every market. No project is too challenging or unique, too big or small. Our goal for every project is the same Ñ build it safely, on time, on budget and with no surprises. Kiewit is successful because our people have the ability and desire to build exciting and challenging projects. Kiewit people possess a drive to excel and a willingness to take on new and unique responsibilities. We have initiative. We explore innovative ideas. We seek better solutions. We are enthusiastic, hardworking and committed to quality and excellence. As an employee-owned company, our company's assets are managed by those closest to the work. Long-term strategies are formulated by managers who grew up in the business. Most of our executives are long-time Kiewit employees who started as project engineers, superintendents and foremen. At Kiewit, employees are promoted to levels of greater responsibility on the basis of their demonstrated ability. This led Forbes magazine in 1983 to describe Kiewit as Òthe ultimate meritocracy.Ó</t>
  </si>
  <si>
    <t>Lake Region Medical collaborates with the worldÕs leading medical device companies to deliver life-changing innovations that enhance the lives of patients. Backed by decades of experience and clinical expertise, we help customers bring products from concept to point-of-care in the Cardio &amp; Vascular and Advanced Surgical markets. Lake Region Medical offers fully-integrated outsourced manufacturing and engineering services, contract manufacturing, finished device assembly, original device development and supply chain management services.</t>
  </si>
  <si>
    <t>Over one hundred years ago as McMaster-Carr was first opening its doors there were very few automobiles and no airplanes, plastics or computers. Our history has coincided with developments such as mass production, the Great Depression, two world wars, the growth of the aerospace industry, computers, and the Internet. More than a century later weÕve grown from a small Chicago operation selling products locally to a network of five facilities in Chicago, IL; Los Angeles, CA; Atlanta, GA; Cleveland, OH; and Princeton, NJ that serve customers all over the world. We offer hundreds of thousands of items including fasteners, pumps, casters, and raw materials. Operating now with the benefit of modern facilities and technology, we find ourselves focused on the same activities that made us successful in the beginningÉadding products to our catalog that will help our customers keep their operations running, making purchasing simple, and delivering products quickly.</t>
  </si>
  <si>
    <t>Medtronic, Inc. (www.medtronic.com), headquartered in Minneapolis, Minnesota USA is the global leader in medical technology Ð alleviating pain, restoring health and extending life for millions of people around the world. Medtronic's mission is: To contribute to human welfare by application of biomedical engineering in the research, design, manufacture, and sale of instruments or appliances that alleviate pain, restore health, and extend life. To direct our growth in the areas of biomedical engineering where we display maximum strength and ability; to gather people and facilities that tend to augment these areas; to continuously build on these areas through education and knowledge assimilation; to avoid participation in areas where we cannot make unique and worthy contributions. To strive without reserve for the greatest possible reliability and quality in our products; to be the unsurpassed standard of comparison and to be recognized as a company of dedication, honesty, integrity, and service. To make a fair profit on current operations to meet our obligations, sustain our growth, and reach our goals. To recognize the personal worth of employees by providing an employment framework that allows personal satisfaction in work accomplished, security, advancement opportunity, and means to share in the company's success. To maintain good citizenship as a company. It is the policy of Medtronic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Medtronic will provide reasonable accommodations for qualified individuals with disabilities.</t>
  </si>
  <si>
    <t>The Michigan Economic Development Corporation, a public-private partnership between the state and local communities, promotes smart economic growth by developing strategies and providing services to create and retain good jobs and a high quality of life.</t>
  </si>
  <si>
    <t>Northwestern Mutual is a financial services company that offers a variety of insurance and investment solutions. Since our founding in 1857, through every recession and every economic boom, weÕve kept our focus on the long term, delivering our clients and policyowners consistent financial strength year after year. Our financial representatives build lifelong relationships to help clients identify their unique needs in order to provide long-term solutions. To learn more, go to www.NorthwesternMutual.com. Comments are encouraged, but we ask that you use good judgment when posting and respect the community. For regulatory reasons, comments about specific Northwestern Mutual products and services cannot be posted here. Also, do not post any personal data or account information. All comments will be reviewed. Inappropriate, abusive, redundant or irrelevant comments may be removed. Contact us at http://www.northwesternmutual.com/contact-us.</t>
  </si>
  <si>
    <t>Oak Ridge National Laboratory (ORNL) is a multiprogram science and technology laboratory managed for the U.S. Department of Energy by UT-Battelle, LLC. Scientists and engineers at ORNL conduct basic and applied research and development to create scientific knowledge and technological solutions that strengthen the nation's leadership in key areas of science; increase the availability of clean, abundant energy; restore and protect the environment; and contribute to national security. ORNL also performs other work for the Department of Energy, including isotope production, information management, and technical program management, and provides research and technical assistance to other organizations.</t>
  </si>
  <si>
    <t>OSIsoft¨ (www.osisoft.com) delivers the PI System¨, the industry standard in enterprise infrastructure, for management of real-time data and events. With installations in 107 countries spanning the globe,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real-time, and to identify competitive business and market opportunities. Founded in 1980, OSIsoft, LLC. is headquartered in San Leandro, CA, with operations worldwide and is privately held. Learn more about OSIsoft and the PI System at www.osisoft.com.</t>
  </si>
  <si>
    <t>PepsiCo is a global food and beverage leader with net revenues of more than $65 billion and a product portfolio that includes 22 brands that generate more than $1 billion each in annual retail sales. Our main businesses Ð Quaker, Tropicana, Gatorade, Frito-Lay and Pepsi-Cola Ð make hundreds of enjoyable foods and beverages that are loved throughout the world. PepsiCo's people are united by our unique commitment to sustainable growth by investing in a healthier future for people and our planet, which we believe also means a more successful future for PepsiCo. We call this commitment Performance with Purpose: PepsiCo's promise to provide a wide range of foods and beverages from treats to healthy eats; to find innovative ways to minimize our impact on the environment by conserving energy and water and reducing packaging volume; to provide a great workplace for our associates; and to respect, support and invest in the local communities where we operate. In recognition of its continued sustainability efforts, PepsiCo was named for the sixth time to the Dow Jones Sustainability World Index (DJSI World) and for the seventh time to the Dow Jones Sustainability North America Index (DJSI North America) in 20012.</t>
  </si>
  <si>
    <t>WELCOME TO SABIC In todayÕs business world we know that both quarterly targets and longer term strategies are important. We get how business works and what brings sustained growth and market leadership. ThatÕs why weÕre grounded in materials Ð but ultimately we help POWER OUR CUSTOMERSÕ COMPETITIVE ADVANTAGE for the long term. It is from our customersÕ commercial ambitions that we challenge the status quo. It is with relentless drive and genuine commitment that we deliver on that challenge. We bring together unparalleled capabilities: ¥ Ingenuity is our lifeblood ¥ A passion for collaborative working ¥ A legacy of creating innovative applications ¥ Depth and scale of activities Our expertise creates tailored material solutions that help our customers change the world for good. SABIC is the Saudi Basic Industries Corporation, one of the worldÕs leading manufacturers of chemicals, fertilizers, plastics and metals.</t>
  </si>
  <si>
    <t>Saint-Gobain, the world leader in the habitat and construction markets, designs, manufactures and distributes high-performance building materials, providing innovative solutions to the challenges of growth, energy efficiency and environmental protection. With 2013 sales of Û42 billion, Saint-Gobain operates in 64 countries and has nearly 190,000 employees. + A strategic focus on sustainable homes: We are constantly innovating to make homes more comfortable, cost-efficient and sustainable worldwide. Saint-Gobain solutions span from self-cleaning windows and photovoltaic glass to smart insulation systems, water supply systems, solar solutions and building materials distribution. The market leader in all our businesses, we offer solutions to the major challenges of energy efficiency and environmental protection. No matter what new needs emerge in the habitat and construction markets, the future is made of Saint-Gobain. + An innovation-driven Group: Since 1665, Saint-Gobain has consistently demonstrated its ability to invent products that improve quality of life. As one of the top 100 industrial groups in the world, Saint-Gobain continues to deploy its technological know-how, often in partnership with the most prestigious universities and laboratories. To give an idea of our commitment to innovation, 20% of Saint-Gobain products did not exist five years ago.</t>
  </si>
  <si>
    <t>SBB Research Group is a financial services firm, specializing in financial research, hedge fund management and quantitative analysis. SBB Research Group has over $100 million under management. SBB Research Group is located just outside of Chicago in Northbrook, Illinois.</t>
  </si>
  <si>
    <t>Since 2007, Shmoop has been a digital publishing company with a point of view. Our teaching method revolves around the basic idea that learning is often too hardÑso we carry gallons of academic WD-40 to squirt on the tracks whenever we can. And as an added bonus, weÕre funny. At least we like to think so. We own 100% of our content and present both a consistent voice and a distinctive product offering. Only the finest writers from the world's finest long-haired learning institutions (read: PhD students from Stanford, Berkeley, and Harvard) create our free Learning Guides, Online Courses, College Readiness Prep and Test Prep with a teen-friendly, approachable style to help students understand why they should care. We also give students an honest look into life after high school. Our Careers page is written by real, studly Oil Rig Drillers, Delta Force Captains, and Marine Biologists, while our College 101 section tells students what college might actually look, feel, and smell like. Thousands of schools around the world use Shmoop as part of their curriculum, and the company has also been honored by the Interwebs: twice by the Webby Awards and twice by Scholastic Administrator Magazine (ÒBest in TechÓ). By way of further Shmoopy introduction, check out our "What Is Shmoop" video below. If you're an educator and are intrigued to hear more, reach out to us at sales[at]shmoop[dot]com. If you're a reporter contact us at press[at]shmoop[dot]com to get more info!</t>
  </si>
  <si>
    <t>Goodyear is one of the world's largest tire companies, with operations in most regions of the world. Together with its subsidiaries and joint ventures, Goodyear develops, markets and sells tires for most applications. Goodyear operates 50 plants in 22 countries, with its world headquarters located in Akron, OH, USA.</t>
  </si>
  <si>
    <t>MathWorks¨ is the leading developer of mathematical computing software. Engineers and scientists worldwide rely on its products to accelerate the pace of discovery, innovation, and development. MATLAB¨, the language of technical computing, is a programming environment for algorithm development, data analysis, visualization, and numeric computation. Simulink¨ is a graphical environment for simulation and Model-Based Design of multidomain dynamic and embedded systems. The company produces nearly 100 additional products for specialized tasks such as data analysis and image processing.</t>
  </si>
  <si>
    <t>Oilgear designs superior fluid power products for high-pressure and high-flow applications. Products Since 1921, Oilgear has been a leader in the design and manufacturing of superior hydraulic components. Our fluid power products are designed for durability in the most demanding environments. Solutions Oilgear combines superior component technology with our fluid power expertise to design and manufacture fully integrated electrohydraulic control systems. These systems are designed to increase capacity, optimize performance and improve reliability.</t>
  </si>
  <si>
    <t>United Airlines and United Express operate approximately 5,000 flights each day to more than 370 destinations throughout the world. With our more than 85,000 dedicated employees located worldwide, and the most comprehensive global route network in the industry, weÕre committed to delivering excellent customer service and an enhanced travel experience. We operate from hubs in Chicago, Denver, Guam, Houston, Los Angeles, New York/Newark, San Francisco, Tokyo and Washington, D.C. WeÕre also a founding member of the Star Alliance network, which provides service to over 190 countries via 27 member airlines. WeÕre continuing to make large-scale investments in our onboard products and now feature more flat-bed seats in our premium cabins and more extra-legroom economy-class seating than any airline in North America. We offer customers more live television access than any other airline in the world, with DIRECTV¨ featured on nearly 200 aircraft. We also continue to modernize our fleet, taking delivery of more than two dozen new Boeing aircraft in 2013. For more information, visit united.com. Also follow United on hub.united.com, Twitter, Facebook, YouTube and Instagram.</t>
  </si>
  <si>
    <t>The U.S. Navy is comprised of more than 500,000 Sailors and civilians, nearly 300 ships and submarines, and more than 3,700 aircraft. Our Sailors serve on the water (aboard ships); under the water (aboard submarines); over the water (in planes and helicopters) and away from the water (ashore in the U.S. and around the world). What happens on the water affects us all. To understand the impact the U.S. Navy makes in our daily lives, think of the 70-80-90 rule. Seventy percent of the earth is covered by water, 80 percent of the earth's population lives near the ocean, and 90 percent of international trade travels by sea. The U.S. Navy meets threats far away, so those threats cannot harm our citizens at home. They protect and defend freedom around the world and also offer opportunities for a great career. If you'd like to learn more about serving in America's Navy, visit navy.com or call 800-USA-NAVY (800-872-6289).</t>
  </si>
  <si>
    <t>An Industry Leader in Engineering &amp; Project Services Since 1992 Valdes Engineering Company has provided leading engineering, project management, procurement and construction management services. Our expertise and available resources allow us to execute a wide range of projects in both size and complexity tackling the unique challenges our clients face. Together, We Are Rising Above! Valdes Engineering is the recipient of many awards: 2014 USHCC-HBE Elite Award 2013 EHS America's Safest Company Award The Engineering News-Record Top 500 Design Firm ExxonMobil, Joliet Refinery, Gold and Diamond Safety Award Three Rivers Safety Council, Meritorious Performance Award Aux Sable Liquid Products, Zero OSHA Recordable &amp; Lost Time Injuries BP, Outstanding Safety Performance Award Exemplary Safety Scores with Zero OSHA or EPA Citations since Inception Recipient of BP's "Diverse Supplier of the Year Award" See more awards on our Safety page : ValdesEng.com/about/safety</t>
  </si>
  <si>
    <t>Each day, itÕs our mission to help people save money so they can live better. And as the worldÕs largest retailer, it takes a lot of really talented people to make this happen. You can join the millions of associates Ð 2.2 million, to be exact Ð who are already making a difference in our customersÕ lives each day. More than 50 years ago, Sam Walton started the tradition of hiring the best and brightest when he opened our first store. And our strong values still hold true today. Each day, youÕll grow and build new skills as we shape the future of the retail industry around the globe. ItÕs a big responsibility, with career rewards that match. And no matter how big we grow, youÕll always find a culture of support built by people passionate about innovation. Join our family.</t>
  </si>
  <si>
    <t>size</t>
  </si>
  <si>
    <t>http://www.3redgroup.com/</t>
  </si>
  <si>
    <t>http://al.st/WelcomeLI</t>
  </si>
  <si>
    <t>http://www.ak-bio.com</t>
  </si>
  <si>
    <t>http://www.boeing.com</t>
  </si>
  <si>
    <t>http://www.carefusion.com/</t>
  </si>
  <si>
    <t>http://www.cmegroup.com</t>
  </si>
  <si>
    <t>http://www.continental-corporation.com</t>
  </si>
  <si>
    <t>http://www.globaldenso.com/en/careers/recruiting</t>
  </si>
  <si>
    <t>http://www.dsclogistics.com</t>
  </si>
  <si>
    <t>http://www.ethicon.com</t>
  </si>
  <si>
    <t>http://www.huscointl.com/</t>
  </si>
  <si>
    <t>http://www.imc.nl</t>
  </si>
  <si>
    <t>http://www.KeurigGreenMountain.com</t>
  </si>
  <si>
    <t>http://www.kiewit.com</t>
  </si>
  <si>
    <t>http://www.lakeregionmedical.com/</t>
  </si>
  <si>
    <t>http://www.medtronic.com</t>
  </si>
  <si>
    <t>http://www.MichiganBusiness.org</t>
  </si>
  <si>
    <t>http://www.northwesternmutual.com</t>
  </si>
  <si>
    <t>http://www.saint-gobain.com</t>
  </si>
  <si>
    <t>http://www.goodyear.com</t>
  </si>
  <si>
    <t>http://mathworks.com</t>
  </si>
  <si>
    <t>http://www.oilgear.com/</t>
  </si>
  <si>
    <t>http://www.united.com/</t>
  </si>
  <si>
    <t>http://www.navy.com/</t>
  </si>
  <si>
    <t>http://www.walmartcareers.com</t>
  </si>
  <si>
    <t>Management Consulting, Systems Integration and Technology, Business Process Outsourcing, Application and Infrastructure Outsourcing</t>
  </si>
  <si>
    <t>Communications, Networks, Internet, Broadband, Optics, Cloud, Mobile, IP</t>
  </si>
  <si>
    <t>Auto Insurance, Life Insurance, Retirement Planning, Homeowners Insurance, Motorcycle Insurance, Boat Insurance, RV Insurance, Bundled Insurance, Renter's Insurance, Flood Insurance, Roadside Assistance, General Liability, Annuities, &amp; More</t>
  </si>
  <si>
    <t>Virus Filtration, Chromatography Columns &amp; Media, Downstream Bioprocessing, IBDª In-Line Buffer Dilution Systems, Oligonucleotide Synthesis and Synthesizers</t>
  </si>
  <si>
    <t>Medication Management, Infusion, Respiratory Care, Infection Prevention, Procedural Solutions</t>
  </si>
  <si>
    <t>futures, commodities, derivatives, risk management, finance, financial services, economics</t>
  </si>
  <si>
    <t>Global Automotive Supplier</t>
  </si>
  <si>
    <t>Climate Control, Head-up Display, Automotive Aftermarket, Heavy Duty, Human Machine Interface, Electric/Hybrid Components, Safety, Robotics, V2X (Connected Vehicle) Technology, Wireless Charging</t>
  </si>
  <si>
    <t>3PL, TMS, Evolved Transportation Management</t>
  </si>
  <si>
    <t>Geotechnical Engineering, Environmental Consulting, Construction Materials Testing/Inspection, Building Facilities Engineering &amp; Consulting</t>
  </si>
  <si>
    <t>healthcare, emr, ehr, phr</t>
  </si>
  <si>
    <t>Professional Education, Surgical Solutions, MIP Adoption</t>
  </si>
  <si>
    <t>proprietary trading, asset management, brokerage, private banking and risk management</t>
  </si>
  <si>
    <t>single-cup brewing systems, K-Cup portion packs, Keurig 2.0 Brewing System, Coffee, Tea, Coffee brewers, Office coffee brewing systems, BOLT Commercial Brewing System, K-Cup, beverages</t>
  </si>
  <si>
    <t>Building, Mining, Oil, Gas &amp; Chemical, Power, Transportation, Water/Wastewater</t>
  </si>
  <si>
    <t>Complex components, sub-assemblies, and finished devices for Cardio &amp; Vascular and Advanced Surgical Markets, Medical Device Research and Development, Vertically-Integrated Outsourced Manufacturing and Engineering Services</t>
  </si>
  <si>
    <t>publishing, software development, inventory management, customer service and operations</t>
  </si>
  <si>
    <t>For up to date career related info please follow us on:, http://www.facebook.com/medtroniccareers, http://www.linkedin.com/groups?gid=2352876, http://www.twitter.com/medtronicjobs</t>
  </si>
  <si>
    <t>Economic Development, Entrepreneurship &amp; Innovation, Talent &amp; Jobs, Access to Capital, Grow Your Business</t>
  </si>
  <si>
    <t>To learn about our company visit Northwestern Mutual's website at www.northwesternmutual.com</t>
  </si>
  <si>
    <t>computing, biosciences, reactors, science, nuclear energy, neutron science, chemistry, climate, mathematics, fusion, astrophysics</t>
  </si>
  <si>
    <t>Industrial Software</t>
  </si>
  <si>
    <t>manufacturing, sales, marketing, brand management, gatorade, tropicana, quaker oats, frito-lay, pepsi, mtn dew, doritos, mirinda, pepsi max, tostitos, aquafina, sierra mist, fritos, lipton, cheetos, 7up</t>
  </si>
  <si>
    <t>Chemicals, Fertilizers, Plastics, Metals</t>
  </si>
  <si>
    <t>education, publishing, internet, consumer, content, advertising, youth, teachers, learning, literature, history, writing</t>
  </si>
  <si>
    <t>Automotive, Aviation, Commercial, Consumer, Motorcycle, Earthmover, Retread, Careers</t>
  </si>
  <si>
    <t>Hydraulic Piston Pumps, Custom Designed Electrohydraulic Control Sytems, Large Hydraulic Cylinders, High Flow, High Pressure Valves</t>
  </si>
  <si>
    <t>Airline, Travel, Air Cargo, Air Travel, Information Technology</t>
  </si>
  <si>
    <t>Engineering, Medical, Diver, Air Rescue, Special Forces, Explosive Ordinance Disposal, Information Technology, Cryptology</t>
  </si>
  <si>
    <t>Engineering Consulting, Engineering Project Management, Detailed Engineering and Design, Process Engineering, Power Engineering Services, Petroleum Refining Engineering Services, Industrial Surveying and Scanning, Chemical Plant Engineering Services</t>
  </si>
  <si>
    <t>Retail, e-Commerce, Technology, Transportation and Logistics, Healthcare, Saving people money so they can live better</t>
  </si>
  <si>
    <t>Privately Held</t>
  </si>
  <si>
    <t>11-50 employees</t>
  </si>
  <si>
    <t>Information Technology and Services</t>
  </si>
  <si>
    <t>Public Company</t>
  </si>
  <si>
    <t>10,001+ employees</t>
  </si>
  <si>
    <t>Packaging and Containers</t>
  </si>
  <si>
    <t>Biotechnology</t>
  </si>
  <si>
    <t>Management Consulting</t>
  </si>
  <si>
    <t>51-200 employees</t>
  </si>
  <si>
    <t>Aviation &amp; Aerospace</t>
  </si>
  <si>
    <t>1001-5000 employees</t>
  </si>
  <si>
    <t>Logistics and Supply Chain</t>
  </si>
  <si>
    <t>Civil Engineering</t>
  </si>
  <si>
    <t>Computer Software</t>
  </si>
  <si>
    <t>5001-10,000 employees</t>
  </si>
  <si>
    <t>Mechanical or Industrial Engineering</t>
  </si>
  <si>
    <t>Investment Management</t>
  </si>
  <si>
    <t>501-1000 employees</t>
  </si>
  <si>
    <t>Consumer Goods</t>
  </si>
  <si>
    <t>Construction</t>
  </si>
  <si>
    <t>Nonprofit Organization Management</t>
  </si>
  <si>
    <t>Nonprofit</t>
  </si>
  <si>
    <t>201-500 employees</t>
  </si>
  <si>
    <t>Research</t>
  </si>
  <si>
    <t>Government Agency</t>
  </si>
  <si>
    <t>Food &amp; Beverages</t>
  </si>
  <si>
    <t>Chemicals</t>
  </si>
  <si>
    <t>E-Learning</t>
  </si>
  <si>
    <t>Airlines/Aviation</t>
  </si>
  <si>
    <t>Military</t>
  </si>
  <si>
    <t>Oil &amp; Energy</t>
  </si>
  <si>
    <t>Retail</t>
  </si>
  <si>
    <t>Mountain View,</t>
  </si>
  <si>
    <t>Akron,</t>
  </si>
  <si>
    <t>Natick,</t>
  </si>
  <si>
    <t>Milwaukee,</t>
  </si>
  <si>
    <t>Wisconsin</t>
  </si>
  <si>
    <t>Chicago,</t>
  </si>
  <si>
    <t>Washington,</t>
  </si>
  <si>
    <t>DC</t>
  </si>
  <si>
    <t>Lombard,</t>
  </si>
  <si>
    <t>Dublin 2,</t>
  </si>
  <si>
    <t>Boulogne-Billancourt,</t>
  </si>
  <si>
    <t>Northbrook,</t>
  </si>
  <si>
    <t>Zurich,</t>
  </si>
  <si>
    <t>CH-8050</t>
  </si>
  <si>
    <t>Glenview,</t>
  </si>
  <si>
    <t>Evanston,</t>
  </si>
  <si>
    <t>San Diego,</t>
  </si>
  <si>
    <t>Hannover,</t>
  </si>
  <si>
    <t>D-30165</t>
  </si>
  <si>
    <t>Des Plaines,</t>
  </si>
  <si>
    <t>Illinois</t>
  </si>
  <si>
    <t>Chantilly,</t>
  </si>
  <si>
    <t>VA</t>
  </si>
  <si>
    <t>Verona,</t>
  </si>
  <si>
    <t>Cincinnati,</t>
  </si>
  <si>
    <t>Waukesha,</t>
  </si>
  <si>
    <t>Amsterdam,</t>
  </si>
  <si>
    <t>1077 XX</t>
  </si>
  <si>
    <t>Waterbury,</t>
  </si>
  <si>
    <t>VT</t>
  </si>
  <si>
    <t>Omaha,</t>
  </si>
  <si>
    <t>Wilmington,</t>
  </si>
  <si>
    <t>Massachusetts</t>
  </si>
  <si>
    <t>Elmhurst,</t>
  </si>
  <si>
    <t>Minneapolis,</t>
  </si>
  <si>
    <t>MN</t>
  </si>
  <si>
    <t>55432-5604</t>
  </si>
  <si>
    <t>53202-4797</t>
  </si>
  <si>
    <t>Oak Ridge,</t>
  </si>
  <si>
    <t>San Leandro,</t>
  </si>
  <si>
    <t>Purchase,</t>
  </si>
  <si>
    <t>New York</t>
  </si>
  <si>
    <t>Riyadh,</t>
  </si>
  <si>
    <t>Ireland</t>
  </si>
  <si>
    <t>France</t>
  </si>
  <si>
    <t>Switzerland</t>
  </si>
  <si>
    <t>Germany</t>
  </si>
  <si>
    <t>Noord Holland, Netherlands</t>
  </si>
  <si>
    <t>Saudi Arabia</t>
  </si>
  <si>
    <t>Sage Clarity is developing solutions to enable the ÒNext Generation Manufacturing Enterprise.Ó We provide leading edge manufacturing solutions to enable the hyper information enabled workforce of the future. This includes collaboration tools, social media technologies and execution methods all geared toward the hyper information enabled workforce. Sage Clarity is focused on the tools and technologies that enable better decision making in manufacturing. Sage Clarity combines best of breed manufacturing applications with rich data visualization to enhance supply chain performance. This coupled with our experienced manufacturing consultants lends Clarity and Insight to manufacturing operations.</t>
  </si>
  <si>
    <t>Founded in 1961, Kemin Industries is celebrating its 50th Anniversary of providing Òinspired molecular solutionsÓ specifically developed to provide nutrition and health benefits for humans and animals. Kemin manufactures and distributes approximately 500 specialty ingredients worldwide to the feed and food industries as well as to the health, nutrition and beauty markets. Kemin ingredients positively impact more than 1.3 billion people a day. A global, privately-held corporation headquartered in Des Moines, Iowa (USA), Kemin has experienced double-digit growth in the last several years. The company has more than 1,200 employees and operates in 60 countries with manufacturing facilities in Belgium, Brazil, China, India, Italy, Singapore, South Africa and the United States. © Kemin Industries, Inc. and its group of companies 2012 All rights reserved. ¨ ª Trademarks of Kemin Industries, Inc., U.S.A.</t>
  </si>
  <si>
    <t>Iowa</t>
  </si>
  <si>
    <t>Des Moines,</t>
  </si>
  <si>
    <t>PROS Holdings, Inc. (NYSE: PRO) is a big data software company that helps customers outperform in their markets by using big data to sell more effectively. We apply 29 years of data science experience to unlock buying patterns and preferences within transaction data to reveal which opportunities are most likely to close, which offers are most likely to sell and which prices are most likely to win. PROS offers big data solutions to optimize sales, pricing, quoting, rebates and revenue management across more than 40 industries. PROS has completed over 700 implementations of its solutions in more than 55 countries. The PROS team comprises approximately 1,000 professionals around the world. To learn more, visit www.pros.com.</t>
  </si>
  <si>
    <t>Texas</t>
  </si>
  <si>
    <t>Houston,</t>
  </si>
  <si>
    <t>Big Data Software Applications, Sales Effectiveness, Pricing Effectiveness, Rebate Management, Revenue Management</t>
  </si>
  <si>
    <t>http://www.geaviation.com</t>
  </si>
  <si>
    <t>GE Aviation, an operating unit of GE (NYSE: GE), is a world-leading provider of jet and turboprop engines, components and integrated systems for commercial, military, business and general aviation aircraft. GE Aviation has a global service network to support these offerings.</t>
  </si>
  <si>
    <t>Aircraft Engines, Engine Maintenance, Materials, Asset Management, Civil Systems, Military Systems, Avionics Systems, Mechanical Systems, Integrated Power Systems, Aftermarket Support Services, Performance-Based Navigation, Unison Products &amp; Services</t>
  </si>
  <si>
    <t>GE Aviation</t>
  </si>
  <si>
    <t>http://www.fresenius-kabi.us</t>
  </si>
  <si>
    <t>About Fresenius Kabi USA Caring for life Fresenius Kabi is a global health care company that specializes in lifesaving medicines and medical technologies for infusion, transfusion and clinical nutrition. Our expansive portfolio of products and global network of science and manufacturing centers provide essential support for the care of critical and chronically ill patients. We are part of Fresenius SE, a health care group with more than 100 years of experience in pharmaceuticals, medical devices and life sciences. Our employees Ð more than 30,000 worldwide Ð develop and deliver injectable pharmaceuticals and infusion systems; blood collection, transfusion and cell technologies; and essential nutrients for parenteral nutrition. We have special expertise in medicines for oncology, infection, anesthesia, analgesia and critical care. Our products are used in all sites of care Ð from hospitals and clinics to blood and plasma centers, and increasingly in patientsÕ homes. Whether you work for us, buy from us, partner with us, or invest in us, you will come to know that caring is at the core of everything we do. Our purpose is to put lifesaving medicines and technologies in the hands of people who care for patients, and to find answers to the challenges they face every day.</t>
  </si>
  <si>
    <t>Hospital &amp; Health Care</t>
  </si>
  <si>
    <t>Fresenius Kabi USA</t>
  </si>
  <si>
    <t>Wrigley is a recognized leader in confections with a wide range of product offerings including gum, mints, hard and chewy candies, and lollipops. WrigleyÕs world-famous brands Ð including Extra¨, Orbit¨, Doublemint¨, and 5ª chewing gums, as well as confectionery brands Skittles¨, Starburst¨, Altoids¨ and Life Savers¨ Ð create simple pleasures for consumers every day. With operations in more than 40 countries and distribution in more than 180 countries, WrigleyÕs brands bring smiles to faces around the globe. The company is headquartered in Chicago, Illinois, employs approximately 17,000 associates globally, and operates as a subsidiary of Mars, Incorporated. Based in McLean, Virginia, Mars has net sales of more than $30 billion, six business segments including Petcare, Chocolate, Wrigley, Food, Drinks, Symbioscience, and approximately 70,000 Associates worldwide that are putting our Mars Principles into action to make a difference for people and the planet through our performance.</t>
  </si>
  <si>
    <t>Confectionery, Manufacturing, Consumer Packaged Goods</t>
  </si>
  <si>
    <t>Wrigley</t>
  </si>
  <si>
    <t>Microlution is a pioneer in the development of integrated micro manufacturing solutions for precision parts. Recognizing that traditional, single purpose CNC machining systems are too slow and too expensive to create the micro parts required by today's advanced automotive, consumer, medical and aerospace products, Microlution develops integrated solutions that manufacturing finished parts in seconds. Built around core ultra precise, high speed, multi axis platforms, Microlution combines precision part loading, characterization, machining and validation from a single system. Microlution products deliver precision parts faster and more accurately than legacy solutions.</t>
  </si>
  <si>
    <t>Machine Tool Design, Motion Platform Design, Turn-Key Systems Integration, Machine Tool Manufacturing</t>
  </si>
  <si>
    <t>Machinery</t>
  </si>
  <si>
    <t>Microlution Inc</t>
  </si>
  <si>
    <t>bNum</t>
  </si>
  <si>
    <t>room</t>
  </si>
  <si>
    <t>x</t>
  </si>
  <si>
    <t>y</t>
  </si>
  <si>
    <t>rotate</t>
  </si>
  <si>
    <t>floor</t>
  </si>
  <si>
    <t xml:space="preserve">EE, MaDE, ME 																				</t>
  </si>
  <si>
    <t xml:space="preserve">EE, IE, ME 																				</t>
  </si>
  <si>
    <t xml:space="preserve">IE, ME, MEM, MPM 																			</t>
  </si>
  <si>
    <t xml:space="preserve">All Majors																						</t>
  </si>
  <si>
    <t xml:space="preserve">ChE, MaDE, ME, MatSE 																			</t>
  </si>
  <si>
    <t xml:space="preserve">CmpE, CS, EE, MaDE, ME 																		</t>
  </si>
  <si>
    <t xml:space="preserve">AM, ChE, CmpE, CS, EE, EnvE, MaDE, MBP, ME, MatSE, CE, MSR, AP 										</t>
  </si>
  <si>
    <t xml:space="preserve">CmpE, CS, MaDE, ME 																			</t>
  </si>
  <si>
    <t xml:space="preserve">AM, CmpE, CS, EE, IE, MMM, TAM, MSiA 															</t>
  </si>
  <si>
    <t xml:space="preserve">IE 																						</t>
  </si>
  <si>
    <t xml:space="preserve">CmpE, CS, EE, ME 																			</t>
  </si>
  <si>
    <t xml:space="preserve">CS, MSIT 																					</t>
  </si>
  <si>
    <t xml:space="preserve">AM, CS, EE, ME, TAM, MIES 																	</t>
  </si>
  <si>
    <t xml:space="preserve">																						</t>
  </si>
  <si>
    <t xml:space="preserve">CmpE, EE, ME 																				</t>
  </si>
  <si>
    <t xml:space="preserve">EnvE, CE 																					</t>
  </si>
  <si>
    <t xml:space="preserve">CmpE, CS, EE, MaDE, ME, MEM, MPDD, MatSE, MSEDI 														</t>
  </si>
  <si>
    <t xml:space="preserve">BME, CmpE, CS, EE, ME 																		</t>
  </si>
  <si>
    <t xml:space="preserve">CmpE, CS, EE, MSiA 																			</t>
  </si>
  <si>
    <t xml:space="preserve">AM, BME, ChE, CmpE, CS, Econ, EE, EnvE, IE, MaDE, MBP, ME, MEM, MMM, MPDD, MPM, MatSE, MSEDI, MSIT, TAM, CE, ISP, MIES </t>
  </si>
  <si>
    <t xml:space="preserve">MaDE, ME, MatSE 																				</t>
  </si>
  <si>
    <t xml:space="preserve">ChE, MBP 																					</t>
  </si>
  <si>
    <t xml:space="preserve">AM, CmpE, CS, Econ 																			</t>
  </si>
  <si>
    <t xml:space="preserve">AM, BME, ChE, CmpE, CS, Econ, EE, EnvE, IE, MaDE, MBP, ME, MEM, MMM, MPDD, MPM, MatSE, MSEDI, MSIT, TAM, UND, CE, ISP </t>
  </si>
  <si>
    <t xml:space="preserve">CmpE, CS, Econ 																				</t>
  </si>
  <si>
    <t xml:space="preserve">CmpE, CS 																					</t>
  </si>
  <si>
    <t xml:space="preserve">ChE, EE, ME, MEM, MPM, CE 																	</t>
  </si>
  <si>
    <t xml:space="preserve">BME, ChE, ME 																				</t>
  </si>
  <si>
    <t xml:space="preserve">CmpE, CS, EE 																				</t>
  </si>
  <si>
    <t xml:space="preserve">CS 																						</t>
  </si>
  <si>
    <t xml:space="preserve">AM, CmpE, CS, EE 																			</t>
  </si>
  <si>
    <t xml:space="preserve">AM, BME, ChE, CmpE, CS, Econ, EE, EnvE, IE, MaDE, ME, MatSE, UND, CE 									</t>
  </si>
  <si>
    <t xml:space="preserve">BME, ChE, EE, ME 																			</t>
  </si>
  <si>
    <t xml:space="preserve">AM, ChE, CS, EE, ME, MIES 																	</t>
  </si>
  <si>
    <t xml:space="preserve">AM, CmpE, CS, IE 																			</t>
  </si>
  <si>
    <t xml:space="preserve">EE, EnvE, IE, ME, MEM, MMM, MPM, CE 															</t>
  </si>
  <si>
    <t xml:space="preserve">BME, ChE, IE, MaDE, ME 																		</t>
  </si>
  <si>
    <t xml:space="preserve">EE, IE, MaDE, ME 																			</t>
  </si>
  <si>
    <t xml:space="preserve">IE, MaDE, ME 																				</t>
  </si>
  <si>
    <t xml:space="preserve">ChE, EE, ME, MatSE 																			</t>
  </si>
  <si>
    <t xml:space="preserve">BME, CS, EE 																				</t>
  </si>
  <si>
    <t xml:space="preserve">ChE, EnvE, ME 																				</t>
  </si>
  <si>
    <t xml:space="preserve">AM, BME, ChE, CmpE, CS, Econ, EE, EnvE, IE, MaDE, ME, MEM, MatSE, MSEDI, MSIT, CE, MSiA 						</t>
  </si>
  <si>
    <t xml:space="preserve">ChE, EE, IE, MaDE, ME, MatSE 																	</t>
  </si>
  <si>
    <t xml:space="preserve">ChE, CS, EE, IE, ME, MatSE 																	</t>
  </si>
  <si>
    <t>majors</t>
  </si>
  <si>
    <t>Altec</t>
  </si>
  <si>
    <t>Altec is a leading provider of products and services to the electric utility telecommunications and contractor markets. We provide products and services in over 100 countries throughout the world. Altec Inc. is the holding company for Altec Industries Global Rental National Utility Equipment Company Altec Worldwide Altec Capital and Altec Ventures LLC. For over 80 years Altec has been a company committed to excellence. Our products are the industry leaders and are consistently raising the bar through innovative product design integrated safety features and continued dedication to total customer satisfaction.</t>
  </si>
  <si>
    <t>https://media.licdn.com/media/p/4/000/15d/2ef/0e5c4ab.png</t>
  </si>
  <si>
    <t>http://www.att.com</t>
  </si>
  <si>
    <t>We understand that our customers want an easier less complicated life. We‰Ûªre using our network labs products services and people to create a world where everything works together seamlessly and life is better as a result. How will we continue to drive for this excellence in innovation? With you. Our people and their passion to succeed are at the heart of what we do. Today we‰Ûªre poised to connect millions of people with their world delivering the human benefits of technology in ways that defy the imaginable. What are you dreaming of doing with your career? Find stories about our talent career advice opportunities company news and innovations here on LinkedIn. To learn more about joining AT&amp;T visit: http://www.att.jobs To explore AT&amp;T Labs Foundry and more visit: https://www.linkedin.com/company/at&amp;tinnovation To follow AT&amp;T Small Business community visit: https://bizcircle.att.com</t>
  </si>
  <si>
    <t>https://media.licdn.com/media/p/2/005/0ae/004/32268e2.png</t>
  </si>
  <si>
    <t>CB&amp;I</t>
  </si>
  <si>
    <t>http://www.cbi.com/</t>
  </si>
  <si>
    <t>CB&amp;I (NYSE:CBI) is the most complete energy infrastructure focused company in the world and a major provider of government services. With 125 years of experience and the expertise of approximately 55000 employees CB&amp;I provides reliable solutions while maintaining a relentless focus on safety and an uncompromising standard of quality. For more information visit www.cbi.com.</t>
  </si>
  <si>
    <t>https://media.licdn.com/media/p/1/000/01d/2f1/14e616f.png</t>
  </si>
  <si>
    <t>The Woodlands</t>
  </si>
  <si>
    <t>77380-2624</t>
  </si>
  <si>
    <t>DMC Engineering</t>
  </si>
  <si>
    <t>Industrial Automation</t>
  </si>
  <si>
    <t>DMC is an established project-based engineering and software development firm founded in 1996 serving customers worldwide from our offices in Chicago Boston &amp; Denver. We develop and implement solutions for a wide range of industries using a variety of technologies. Every solution we develop is based upon a solid understanding of software and system integration principles. DMC maintains premier technology partnerships with Microsoft Siemens and National Instruments. DMC's expertise falls into the following 4 categories: MANUFACTURING AUTOMATION &amp; INTELLIGENCE SERVICES DMC creates the control systems and software that run manufacturing operations. Our solutions reduce costs improve productivity and increase quality. DMC uses a variety of technologies and platforms including: PLCs vision systems motion controllers MES SCADA TEST AND MEASUREMENT AUTOMATION SERVICES DMC has been a National Instruments Alliance member for over 10 years with one of the largest teams of certified LabVIEW developers and architects in the country CUSTOM SOFTWARE ENGINEERING SERVICES DMC's multi-disciplined team leverages industry and engineering expertise creating software for hardware-based systems including: Application development component selection driver/SDK development hardware design SHAREPOINT CONSULTING SERVICES DMC's business and technology expertise help your organization maximize Microsoft SharePoint benefits: Find documents fast avoid costly mistakes improve collaboration and communication</t>
  </si>
  <si>
    <t>https://media.licdn.com/media/p/7/005/01b/367/146f88d.png</t>
  </si>
  <si>
    <t>Law Practice</t>
  </si>
  <si>
    <t>Partnership</t>
  </si>
  <si>
    <t>HydraForce</t>
  </si>
  <si>
    <t>HydraForce was founded near Chicago by several partners who saw the mobile equipment industry‰Ûªs need for high-quality cost-effective space-saving cartridge valves delivered in a timely and responsive manner. HydraForce now offers one of the most comprehensive lines of hydraulic cartridge valves custom manifolds and electrohydraulic control systems for the mobile and industrial equipment markets. We design and manufacture high performance valves for flow rates of 0.4 to 530 lpm (0.1 to 140 gpm) and pressures up to 420 bar (6000 psi). Our custom manifolds offer no-leak screw-in componentry fast and easy valve removal and replacement and reduced plumbing when compared to traditional hydraulic systems. We also offer a robust line of controllers that are rugged reliable and optimized for electro-hydraulic system integration. We provide custom solutions for everything from tractors and harvesters to front loaders fork lifts snow plowspower train marine and alternative energy applications. With proprietary innovations like the i-Design hydraulic circuit design manifold tool clients are directly involved in designing their own custom manifold. Once a design is approved rapid prototyping and the most advanced equipment and precise processes for machining assembly and testing are used to deliver your product. HydraForce continues to be a privately held company as it now has manufacturing locations in North America Europe and Asia and 120 stocking distributors.</t>
  </si>
  <si>
    <t>https://media.licdn.com/media/p/8/000/292/207/03c5674.png</t>
  </si>
  <si>
    <t>McKesson</t>
  </si>
  <si>
    <t>McKesson Corporation currently ranked 15th on the FORTUNE 500 list is a healthcare services and information technology company dedicated to making the business of healthcare run better. We partner with payers hospitals physician offices pharmacies pharmaceutical companies and others across the spectrum of care to build healthier organizations that deliver better care to patients in every setting. McKesson helps its customers improve their financial operational and clinical performance with solutions that include pharmaceutical and medical-surgical supply management healthcare information technology and business and clinical services. For more information visit us at www.mckesson.com.</t>
  </si>
  <si>
    <t>https://media.licdn.com/media/p/6/005/012/1f4/05285a7.png</t>
  </si>
  <si>
    <t>Motorola</t>
  </si>
  <si>
    <t>Consumer Electronics</t>
  </si>
  <si>
    <t>Motorola is one of the world‰Ûªs fastest growing smartphone providers creating affordable high-quality products and enabling mobile commerce in emerging markets. And it‰Ûªs our people who make this all happen. If you share our commitment to ingenuity creativity and innovation we want you to help us define our world of tomorrow.</t>
  </si>
  <si>
    <t>https://media.licdn.com/media/p/6/005/076/118/208f5a2.png</t>
  </si>
  <si>
    <t>PEC</t>
  </si>
  <si>
    <t>30 Years of Excellence in Logistics Manufacturing and Testing Solutions For its global customer base PEC offers: ‰Û¢ Test and Manufacturing Solutions for Energy Storage Devices such as Batteries and Ultra-Caps ‰Û¢ Cash Center Automation solutions for Central Banks including Automated Vaults and Cash Management Systems Our commitment to these global markets and PECs continued R&amp;D efforts have resulted in a significant growth in all major economical regions. Founded in 1984 PEC is now headquartered in Belgium with sales development and manufacturing facilities in Central Europe the United States China and Japan. Our company is staffed with highly educated experts in different technological and functional domains such as: ‰Û¢ Mechanics ‰Û¢ Robotics ‰Û¢ Power electronics ‰Û¢ Embedded electronics and software ‰Û¢ PLC controls ‰Û¢ Web services and .Net development ‰Û¢ SAP This multidisciplinary skill matrix forms the core of PECs technological leadership and creates substantial competitive advantages for our customers in terms of quality reliability traceability and operational cost.</t>
  </si>
  <si>
    <t>https://media.licdn.com/media/p/3/000/019/237/23557f1.png</t>
  </si>
  <si>
    <t>Leuven</t>
  </si>
  <si>
    <t>Belgium</t>
  </si>
  <si>
    <t>Electrical/Electronic Manufacturing</t>
  </si>
  <si>
    <t>WorldQuant is a private institutional investment management complex consisting of an international team of researchers traders and technologists who constantly work toward ever-greater quantification and automation in the development of its trading processes. Continuously evolving for ever-greater efficiency enables us to trade today the way others will tomorrow.</t>
  </si>
  <si>
    <t>https://media.licdn.com/media/p/3/005/059/155/06f8598.png</t>
  </si>
  <si>
    <t>Old Greenwich</t>
  </si>
  <si>
    <t>Hanley, Flight &amp; Zimmerman</t>
  </si>
  <si>
    <t>Intellectual Property, Patent Prosecution, Licensing, Trademarks, Due Diligence, Manage Patent Portfolios, Foreign and Domestic Patents, Patent Preparation, Electrical, Mechanical, Computer Engineering patents</t>
  </si>
  <si>
    <t>We are a boutique IP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t>
  </si>
  <si>
    <t>http://hfzlaw.com/</t>
  </si>
  <si>
    <t>Building Materials</t>
  </si>
  <si>
    <t>Building materials and solutions, Construction Products, Flat Glass, Building Distribution, High-Performance Materials, Glass containers</t>
  </si>
  <si>
    <t>Samtec, Inc., a $600,000,000+ privately held, global electronic connector manufacturer in New Albany, Indiana, with high growth and a focus on emerging technology, is seeking candidates interested in working in a fast paced, non-bureaucratic environment. Our 5A1 rating by D&amp;B is reflective in a rapid sales growth rate that outpaces the industry by 3-4 times annually and a virtually non-existent associate turnover rate. Samtec was also recognized as one of the Top 5 Places to Work in the Louisville Metro area, among some of the area's most highly recognizable brands. These and many other reasons make Samtec an excellent place to pursue a career.</t>
  </si>
  <si>
    <t>New Albany,</t>
  </si>
  <si>
    <t>Standard and custom made electronic connectors and cable-assemblies, Micro Connectors, Rugged/Power Board-to-Board &amp; Cable-to-Board Solutions, Modified/Custom Connectors, Cable Assemblies, and Optics</t>
  </si>
  <si>
    <t>Tata Consultancy Services is an IT services, consulting and business solutions organization that delivers real results to global business, ensuring a level of certainty no other firm can match. TCS offers a consulting-led, integrated portfolio of IT, BPS, infrastructure, engineering and assurance services. This is delivered through its unique Global Network Delivery Model™, recognized as the benchmark of excellence in software development. A part of the Tata group, India’s largest industrial conglomerate, TCS has over 300,000 of the world’s best-trained consultants in 46 countries. The company generated consolidated revenues of US $13.4 billion for year ended March 31, 2014 and is listed on the National Stock Exchange and Bombay Stock Exchange in India. For more information, visit us at www.tcs.com.</t>
  </si>
  <si>
    <t>Mumbai,</t>
  </si>
  <si>
    <t>IT Services, Business Solutions, Consulting</t>
  </si>
  <si>
    <t>Maharashtra, India</t>
  </si>
  <si>
    <t>Test and Manufacturing Solutions for Energy Storage Devices, Cash Center Automation</t>
  </si>
  <si>
    <t>01760</t>
  </si>
  <si>
    <t>Pharmaceutical Distribution, HealthCare IT</t>
  </si>
  <si>
    <t>Hydraulic Cartridge Valves, Relief Valves, Hydraulic Fluid Power, Hydraulics, Flow and Pressure Control Valves, Proportional Valves, Solenoid Valves, Manifolds, Hydraulic Integrated Circuits, Electrohydraulics, Directional Control Valves, Check Valves, Pilot Valves</t>
  </si>
  <si>
    <t>Industial Automation, Systems Integration, Test Engineering, Engineering, Software, Programming, SharePoint Services</t>
  </si>
  <si>
    <t>Aerial Platforms, Digger Derricks, Telescopic Cranes, Hotline Insulator Washers, Truck Bodies- Steel, Aluminum, Fiberglass, Environmental Products - Chippers, Parts, Leasing, Rental and Financing, Service, Used Equipment, Supply</t>
  </si>
  <si>
    <t>Upstream Oil and Gas, Downstream Oil and Gas, Power, Liquefied Natural Gas, Environmental, Infrastructure, Water and Wastewater, Metals and Mining</t>
  </si>
  <si>
    <t>Wireless Services, U-Verse, Enterprise Applications &amp; Managed Hosting Solutions</t>
  </si>
  <si>
    <t>AM</t>
  </si>
  <si>
    <t>BME</t>
  </si>
  <si>
    <t>ChE</t>
  </si>
  <si>
    <t>CmpE</t>
  </si>
  <si>
    <t>CS</t>
  </si>
  <si>
    <t>Econ</t>
  </si>
  <si>
    <t>EE</t>
  </si>
  <si>
    <t>EnvE</t>
  </si>
  <si>
    <t>MaDE</t>
  </si>
  <si>
    <t>MBP</t>
  </si>
  <si>
    <t xml:space="preserve"> BME</t>
  </si>
  <si>
    <t xml:space="preserve"> ChE</t>
  </si>
  <si>
    <t xml:space="preserve"> CmpE</t>
  </si>
  <si>
    <t xml:space="preserve"> CS</t>
  </si>
  <si>
    <t xml:space="preserve"> Econ</t>
  </si>
  <si>
    <t xml:space="preserve"> EE</t>
  </si>
  <si>
    <t xml:space="preserve"> EnvE</t>
  </si>
  <si>
    <t xml:space="preserve"> IE</t>
  </si>
  <si>
    <t xml:space="preserve"> MaDE</t>
  </si>
  <si>
    <t xml:space="preserve"> MBP</t>
  </si>
  <si>
    <t xml:space="preserve"> ME</t>
  </si>
  <si>
    <t xml:space="preserve"> MEM</t>
  </si>
  <si>
    <t xml:space="preserve"> MMM</t>
  </si>
  <si>
    <t xml:space="preserve"> MPDD</t>
  </si>
  <si>
    <t xml:space="preserve"> MPM</t>
  </si>
  <si>
    <t xml:space="preserve"> MatSE</t>
  </si>
  <si>
    <t xml:space="preserve"> MSEDI</t>
  </si>
  <si>
    <t xml:space="preserve"> MSIT</t>
  </si>
  <si>
    <t xml:space="preserve"> TAM</t>
  </si>
  <si>
    <t xml:space="preserve"> UND</t>
  </si>
  <si>
    <t xml:space="preserve"> CE</t>
  </si>
  <si>
    <t xml:space="preserve"> ISP </t>
  </si>
  <si>
    <t>Applied Mathematics</t>
  </si>
  <si>
    <t>Biomedical Engineering</t>
  </si>
  <si>
    <t>Chemical Engineering</t>
  </si>
  <si>
    <t>Computer Engineering</t>
  </si>
  <si>
    <t>Computer Science</t>
  </si>
  <si>
    <t>Economics</t>
  </si>
  <si>
    <t>Electrical Engineering</t>
  </si>
  <si>
    <t>Environmental Engineering</t>
  </si>
  <si>
    <t>IE</t>
  </si>
  <si>
    <t>Industrial Engineering</t>
  </si>
  <si>
    <t>Manufacturing and Design Engineering</t>
  </si>
  <si>
    <t>Masters of Biotechnology Program</t>
  </si>
  <si>
    <t>ME</t>
  </si>
  <si>
    <t>Mechanical Engineering</t>
  </si>
  <si>
    <t>MEM</t>
  </si>
  <si>
    <t>Masters of Engineering Management</t>
  </si>
  <si>
    <t>MMM</t>
  </si>
  <si>
    <t>MSEDI + MBA</t>
  </si>
  <si>
    <t>MPDD</t>
  </si>
  <si>
    <t>Masters of Product Design and Development</t>
  </si>
  <si>
    <t>MPM</t>
  </si>
  <si>
    <t>Masters of Project Management</t>
  </si>
  <si>
    <t>MatSE</t>
  </si>
  <si>
    <t>Materials Science and Engineering</t>
  </si>
  <si>
    <t>MSEDI</t>
  </si>
  <si>
    <t>MS Engineering Design and Innovation</t>
  </si>
  <si>
    <t>MSIT</t>
  </si>
  <si>
    <t>MS Information Technology</t>
  </si>
  <si>
    <t>TAM</t>
  </si>
  <si>
    <t>Theoretical and Applied Mechanics</t>
  </si>
  <si>
    <t>UND</t>
  </si>
  <si>
    <t>Undecided</t>
  </si>
  <si>
    <t>CE</t>
  </si>
  <si>
    <t xml:space="preserve">Civil Engineering </t>
  </si>
  <si>
    <t>ISP</t>
  </si>
  <si>
    <t>Integrated Science Program</t>
  </si>
  <si>
    <t>MIES</t>
  </si>
  <si>
    <t>McCormick Integrated Engineering Studies</t>
  </si>
  <si>
    <t>MSiA</t>
  </si>
  <si>
    <t>MS in Analytics</t>
  </si>
  <si>
    <t>MSR</t>
  </si>
  <si>
    <t xml:space="preserve">Master of Science in Robotics </t>
  </si>
  <si>
    <t>AP</t>
  </si>
  <si>
    <t>Applied Physics (PhD)</t>
  </si>
  <si>
    <t>All</t>
  </si>
  <si>
    <t>All Majors</t>
  </si>
  <si>
    <t>friendlyName</t>
  </si>
  <si>
    <t>ECS</t>
  </si>
  <si>
    <t>old linkedin Titles</t>
  </si>
  <si>
    <t>lnkd_name</t>
  </si>
  <si>
    <t>lnkd_industry</t>
  </si>
  <si>
    <t>lnkd_type</t>
  </si>
  <si>
    <t>lnkd_size</t>
  </si>
  <si>
    <t>lnkd_founded</t>
  </si>
  <si>
    <t>lnkd_specialties</t>
  </si>
  <si>
    <t>lnkd_hqcity</t>
  </si>
  <si>
    <t>lnkd_hqstate</t>
  </si>
  <si>
    <t>lnkd_hqzip</t>
  </si>
  <si>
    <t>lnkd_description</t>
  </si>
  <si>
    <t>lnkd_website</t>
  </si>
  <si>
    <t>empID</t>
  </si>
  <si>
    <t>cso_commonMajors</t>
  </si>
  <si>
    <t>NEW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</si>
</sst>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rgb="FF3F3F3F"/>
      <name val="Calibri"/>
      <family val="2"/>
      <scheme val="minor"/>
    </font>
    <font>
      <sz val="12"/>
      <color rgb="FFFF0000"/>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name val="Calibri"/>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FF6600"/>
      <name val="Calibri"/>
      <scheme val="minor"/>
    </font>
    <font>
      <b/>
      <sz val="12"/>
      <color rgb="FFFA7D00"/>
      <name val="Calibri"/>
      <family val="2"/>
      <scheme val="minor"/>
    </font>
    <font>
      <b/>
      <sz val="12"/>
      <color rgb="FFFF6600"/>
      <name val="Calibri"/>
      <scheme val="minor"/>
    </font>
  </fonts>
  <fills count="11">
    <fill>
      <patternFill patternType="none"/>
    </fill>
    <fill>
      <patternFill patternType="gray125"/>
    </fill>
    <fill>
      <patternFill patternType="solid">
        <fgColor rgb="FFF2F2F2"/>
      </patternFill>
    </fill>
    <fill>
      <patternFill patternType="solid">
        <fgColor rgb="FFF2F2F2"/>
        <bgColor rgb="FF000000"/>
      </patternFill>
    </fill>
    <fill>
      <patternFill patternType="solid">
        <fgColor rgb="FFFFFF00"/>
        <bgColor indexed="64"/>
      </patternFill>
    </fill>
    <fill>
      <patternFill patternType="solid">
        <fgColor theme="5" tint="0.59999389629810485"/>
        <bgColor indexed="64"/>
      </patternFill>
    </fill>
    <fill>
      <patternFill patternType="solid">
        <fgColor rgb="FFCC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79998168889431442"/>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s>
  <cellStyleXfs count="436">
    <xf numFmtId="0" fontId="0" fillId="0" borderId="0"/>
    <xf numFmtId="0" fontId="1" fillId="2" borderId="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7" borderId="0" applyNumberFormat="0" applyBorder="0" applyAlignment="0" applyProtection="0"/>
    <xf numFmtId="0" fontId="8" fillId="8" borderId="0" applyNumberFormat="0" applyBorder="0" applyAlignment="0" applyProtection="0"/>
    <xf numFmtId="0" fontId="9" fillId="9" borderId="0" applyNumberFormat="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1" fillId="2" borderId="4"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0">
    <xf numFmtId="0" fontId="0" fillId="0" borderId="0" xfId="0"/>
    <xf numFmtId="0" fontId="1" fillId="3" borderId="1" xfId="0" applyFont="1" applyFill="1" applyBorder="1"/>
    <xf numFmtId="0" fontId="1" fillId="3" borderId="2" xfId="0" applyFont="1" applyFill="1" applyBorder="1"/>
    <xf numFmtId="0" fontId="3" fillId="0" borderId="0" xfId="0" applyFont="1"/>
    <xf numFmtId="0" fontId="3" fillId="0" borderId="0" xfId="0" applyFont="1" applyFill="1"/>
    <xf numFmtId="0" fontId="0" fillId="4" borderId="0" xfId="0" applyFill="1"/>
    <xf numFmtId="0" fontId="2" fillId="4" borderId="0" xfId="0" applyFont="1" applyFill="1"/>
    <xf numFmtId="0" fontId="3" fillId="5" borderId="0" xfId="0" applyFont="1" applyFill="1"/>
    <xf numFmtId="0" fontId="6" fillId="0" borderId="0" xfId="0" applyFont="1" applyFill="1"/>
    <xf numFmtId="0" fontId="1" fillId="2" borderId="1" xfId="1"/>
    <xf numFmtId="0" fontId="3" fillId="4" borderId="0" xfId="0" applyFont="1" applyFill="1"/>
    <xf numFmtId="0" fontId="0" fillId="6" borderId="0" xfId="0" applyFill="1"/>
    <xf numFmtId="0" fontId="8" fillId="8" borderId="0" xfId="203"/>
    <xf numFmtId="0" fontId="3" fillId="10" borderId="0" xfId="0" applyFont="1" applyFill="1"/>
    <xf numFmtId="0" fontId="0" fillId="10" borderId="0" xfId="0" applyFill="1"/>
    <xf numFmtId="0" fontId="9" fillId="9" borderId="0" xfId="204"/>
    <xf numFmtId="0" fontId="0" fillId="0" borderId="0" xfId="0" applyFill="1"/>
    <xf numFmtId="0" fontId="6" fillId="0" borderId="0" xfId="0" applyFont="1"/>
    <xf numFmtId="0" fontId="6" fillId="0" borderId="0" xfId="205" applyFont="1" applyFill="1"/>
    <xf numFmtId="0" fontId="8" fillId="0" borderId="0" xfId="203" applyFill="1"/>
    <xf numFmtId="0" fontId="7" fillId="7" borderId="0" xfId="202"/>
    <xf numFmtId="0" fontId="6" fillId="0" borderId="0" xfId="203" applyFont="1" applyFill="1"/>
    <xf numFmtId="49" fontId="8" fillId="8" borderId="0" xfId="203" applyNumberFormat="1" applyAlignment="1">
      <alignment horizontal="right"/>
    </xf>
    <xf numFmtId="0" fontId="6" fillId="0" borderId="0" xfId="204" applyFont="1" applyFill="1"/>
    <xf numFmtId="0" fontId="10" fillId="6" borderId="0" xfId="0" applyFont="1" applyFill="1"/>
    <xf numFmtId="0" fontId="1" fillId="2" borderId="3" xfId="1" applyBorder="1"/>
    <xf numFmtId="0" fontId="12" fillId="0" borderId="0" xfId="0" applyFont="1"/>
    <xf numFmtId="0" fontId="11" fillId="2" borderId="4" xfId="381"/>
    <xf numFmtId="0" fontId="11" fillId="3" borderId="4" xfId="0" applyFont="1" applyFill="1" applyBorder="1"/>
    <xf numFmtId="0" fontId="11" fillId="3" borderId="5" xfId="0" applyFont="1" applyFill="1" applyBorder="1"/>
  </cellXfs>
  <cellStyles count="436">
    <cellStyle name="Bad" xfId="203" builtinId="27"/>
    <cellStyle name="Calculation" xfId="381" builtinId="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Good" xfId="202"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Neutral" xfId="204" builtinId="28"/>
    <cellStyle name="Normal" xfId="0" builtinId="0"/>
    <cellStyle name="Output" xfId="1" builtinId="21"/>
    <cellStyle name="Warning Text" xfId="205"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3"/>
  <sheetViews>
    <sheetView topLeftCell="M1" workbookViewId="0">
      <selection activeCell="AG1" sqref="F1:AG1"/>
    </sheetView>
  </sheetViews>
  <sheetFormatPr baseColWidth="10" defaultRowHeight="15" x14ac:dyDescent="0"/>
  <cols>
    <col min="1" max="1" width="6.1640625" bestFit="1" customWidth="1"/>
    <col min="2" max="2" width="40.83203125" bestFit="1" customWidth="1"/>
    <col min="3" max="3" width="15.83203125" customWidth="1"/>
    <col min="6" max="6" width="3.5" bestFit="1" customWidth="1"/>
    <col min="7" max="7" width="4.1640625" bestFit="1" customWidth="1"/>
    <col min="8" max="8" width="5.1640625" bestFit="1" customWidth="1"/>
    <col min="9" max="9" width="4.33203125" bestFit="1" customWidth="1"/>
    <col min="10" max="10" width="6" bestFit="1" customWidth="1"/>
    <col min="11" max="11" width="3.1640625" bestFit="1" customWidth="1"/>
    <col min="12" max="12" width="5.1640625" bestFit="1" customWidth="1"/>
    <col min="13" max="13" width="3.1640625" bestFit="1" customWidth="1"/>
    <col min="14" max="14" width="5.1640625" bestFit="1" customWidth="1"/>
    <col min="15" max="15" width="2.6640625" bestFit="1" customWidth="1"/>
    <col min="16" max="16" width="6.1640625" bestFit="1" customWidth="1"/>
    <col min="17" max="17" width="5.1640625" bestFit="1" customWidth="1"/>
    <col min="18" max="18" width="4" bestFit="1" customWidth="1"/>
    <col min="19" max="19" width="5.6640625" bestFit="1" customWidth="1"/>
    <col min="20" max="20" width="6.5" bestFit="1" customWidth="1"/>
    <col min="21" max="21" width="6.6640625" bestFit="1" customWidth="1"/>
    <col min="22" max="22" width="5.83203125" bestFit="1" customWidth="1"/>
    <col min="23" max="23" width="6.5" bestFit="1" customWidth="1"/>
    <col min="24" max="24" width="6.6640625" bestFit="1" customWidth="1"/>
    <col min="25" max="25" width="5.5" bestFit="1" customWidth="1"/>
    <col min="26" max="27" width="5.1640625" bestFit="1" customWidth="1"/>
    <col min="28" max="28" width="3.1640625" bestFit="1" customWidth="1"/>
    <col min="29" max="29" width="3.83203125" bestFit="1" customWidth="1"/>
    <col min="30" max="30" width="5.5" bestFit="1" customWidth="1"/>
    <col min="31" max="31" width="5.6640625" bestFit="1" customWidth="1"/>
    <col min="32" max="32" width="5" bestFit="1" customWidth="1"/>
    <col min="33" max="33" width="3.5" bestFit="1" customWidth="1"/>
  </cols>
  <sheetData>
    <row r="1" spans="1:33">
      <c r="A1" s="9" t="s">
        <v>158</v>
      </c>
      <c r="B1" s="2" t="s">
        <v>1</v>
      </c>
      <c r="C1" s="1" t="s">
        <v>124</v>
      </c>
      <c r="D1" s="1" t="s">
        <v>0</v>
      </c>
      <c r="E1" s="2" t="s">
        <v>159</v>
      </c>
      <c r="F1" s="9" t="s">
        <v>883</v>
      </c>
      <c r="G1" s="9" t="s">
        <v>807</v>
      </c>
      <c r="H1" s="9" t="s">
        <v>808</v>
      </c>
      <c r="I1" s="9" t="s">
        <v>809</v>
      </c>
      <c r="J1" s="9" t="s">
        <v>810</v>
      </c>
      <c r="K1" s="9" t="s">
        <v>811</v>
      </c>
      <c r="L1" s="9" t="s">
        <v>812</v>
      </c>
      <c r="M1" s="9" t="s">
        <v>813</v>
      </c>
      <c r="N1" s="9" t="s">
        <v>814</v>
      </c>
      <c r="O1" s="9" t="s">
        <v>847</v>
      </c>
      <c r="P1" s="9" t="s">
        <v>815</v>
      </c>
      <c r="Q1" s="9" t="s">
        <v>816</v>
      </c>
      <c r="R1" s="9" t="s">
        <v>851</v>
      </c>
      <c r="S1" s="9" t="s">
        <v>853</v>
      </c>
      <c r="T1" s="9" t="s">
        <v>855</v>
      </c>
      <c r="U1" s="9" t="s">
        <v>857</v>
      </c>
      <c r="V1" s="9" t="s">
        <v>859</v>
      </c>
      <c r="W1" s="9" t="s">
        <v>861</v>
      </c>
      <c r="X1" s="9" t="s">
        <v>863</v>
      </c>
      <c r="Y1" s="9" t="s">
        <v>865</v>
      </c>
      <c r="Z1" s="9" t="s">
        <v>867</v>
      </c>
      <c r="AA1" s="9" t="s">
        <v>869</v>
      </c>
      <c r="AB1" s="9" t="s">
        <v>871</v>
      </c>
      <c r="AC1" s="9" t="s">
        <v>873</v>
      </c>
      <c r="AD1" s="9" t="s">
        <v>875</v>
      </c>
      <c r="AE1" s="9" t="s">
        <v>877</v>
      </c>
      <c r="AF1" s="9" t="s">
        <v>879</v>
      </c>
      <c r="AG1" s="9" t="s">
        <v>881</v>
      </c>
    </row>
    <row r="2" spans="1:33">
      <c r="A2">
        <v>1</v>
      </c>
      <c r="B2" s="4" t="s">
        <v>48</v>
      </c>
      <c r="C2" s="4" t="s">
        <v>47</v>
      </c>
      <c r="D2" s="4" t="s">
        <v>47</v>
      </c>
      <c r="E2" s="3">
        <v>6</v>
      </c>
      <c r="F2">
        <v>0</v>
      </c>
      <c r="G2">
        <v>0</v>
      </c>
      <c r="H2">
        <v>0</v>
      </c>
      <c r="I2">
        <v>1</v>
      </c>
      <c r="J2">
        <v>0</v>
      </c>
      <c r="K2">
        <v>1</v>
      </c>
      <c r="L2">
        <v>0</v>
      </c>
      <c r="M2">
        <v>1</v>
      </c>
      <c r="N2">
        <v>0</v>
      </c>
      <c r="O2">
        <v>1</v>
      </c>
      <c r="P2">
        <v>0</v>
      </c>
      <c r="Q2">
        <v>0</v>
      </c>
      <c r="R2">
        <v>1</v>
      </c>
      <c r="S2">
        <v>0</v>
      </c>
      <c r="T2">
        <v>0</v>
      </c>
      <c r="U2">
        <v>0</v>
      </c>
      <c r="V2">
        <v>0</v>
      </c>
      <c r="W2">
        <v>1</v>
      </c>
      <c r="X2">
        <v>0</v>
      </c>
      <c r="Y2">
        <v>0</v>
      </c>
      <c r="Z2">
        <v>0</v>
      </c>
      <c r="AA2">
        <v>0</v>
      </c>
      <c r="AB2">
        <v>0</v>
      </c>
      <c r="AC2">
        <v>0</v>
      </c>
      <c r="AD2">
        <v>0</v>
      </c>
      <c r="AE2">
        <v>0</v>
      </c>
      <c r="AF2">
        <v>0</v>
      </c>
      <c r="AG2">
        <v>0</v>
      </c>
    </row>
    <row r="3" spans="1:33">
      <c r="A3">
        <v>2</v>
      </c>
      <c r="B3" s="3" t="s">
        <v>13</v>
      </c>
      <c r="C3" s="16" t="s">
        <v>12</v>
      </c>
      <c r="D3" s="4" t="s">
        <v>12</v>
      </c>
      <c r="E3" s="3">
        <v>43</v>
      </c>
      <c r="F3">
        <v>0</v>
      </c>
      <c r="G3">
        <v>0</v>
      </c>
      <c r="H3">
        <v>0</v>
      </c>
      <c r="I3">
        <v>1</v>
      </c>
      <c r="J3">
        <v>0</v>
      </c>
      <c r="K3">
        <v>0</v>
      </c>
      <c r="L3">
        <v>0</v>
      </c>
      <c r="M3">
        <v>1</v>
      </c>
      <c r="N3">
        <v>0</v>
      </c>
      <c r="O3">
        <v>1</v>
      </c>
      <c r="P3">
        <v>1</v>
      </c>
      <c r="Q3">
        <v>0</v>
      </c>
      <c r="R3">
        <v>1</v>
      </c>
      <c r="S3">
        <v>0</v>
      </c>
      <c r="T3">
        <v>0</v>
      </c>
      <c r="U3">
        <v>0</v>
      </c>
      <c r="V3">
        <v>0</v>
      </c>
      <c r="W3">
        <v>1</v>
      </c>
      <c r="X3">
        <v>0</v>
      </c>
      <c r="Y3">
        <v>0</v>
      </c>
      <c r="Z3">
        <v>0</v>
      </c>
      <c r="AA3">
        <v>0</v>
      </c>
      <c r="AB3">
        <v>0</v>
      </c>
      <c r="AC3">
        <v>0</v>
      </c>
      <c r="AD3">
        <v>0</v>
      </c>
      <c r="AE3">
        <v>0</v>
      </c>
      <c r="AF3">
        <v>0</v>
      </c>
      <c r="AG3">
        <v>0</v>
      </c>
    </row>
    <row r="4" spans="1:33">
      <c r="A4">
        <v>3</v>
      </c>
      <c r="B4" s="3" t="s">
        <v>5</v>
      </c>
      <c r="C4" t="s">
        <v>4</v>
      </c>
      <c r="D4" s="3" t="s">
        <v>4</v>
      </c>
      <c r="E4" s="3">
        <v>49</v>
      </c>
      <c r="F4">
        <v>0</v>
      </c>
      <c r="G4">
        <v>1</v>
      </c>
      <c r="H4">
        <v>1</v>
      </c>
      <c r="I4">
        <v>1</v>
      </c>
      <c r="J4">
        <v>1</v>
      </c>
      <c r="K4">
        <v>1</v>
      </c>
      <c r="L4">
        <v>1</v>
      </c>
      <c r="M4">
        <v>1</v>
      </c>
      <c r="N4">
        <v>1</v>
      </c>
      <c r="O4">
        <v>1</v>
      </c>
      <c r="P4">
        <v>1</v>
      </c>
      <c r="Q4">
        <v>0</v>
      </c>
      <c r="R4">
        <v>1</v>
      </c>
      <c r="S4">
        <v>1</v>
      </c>
      <c r="T4">
        <v>0</v>
      </c>
      <c r="U4">
        <v>0</v>
      </c>
      <c r="V4">
        <v>0</v>
      </c>
      <c r="W4">
        <v>1</v>
      </c>
      <c r="X4">
        <v>1</v>
      </c>
      <c r="Y4">
        <v>1</v>
      </c>
      <c r="Z4">
        <v>0</v>
      </c>
      <c r="AA4">
        <v>0</v>
      </c>
      <c r="AB4">
        <v>1</v>
      </c>
      <c r="AC4">
        <v>0</v>
      </c>
      <c r="AD4">
        <v>0</v>
      </c>
      <c r="AE4">
        <v>1</v>
      </c>
      <c r="AF4">
        <v>0</v>
      </c>
      <c r="AG4">
        <v>0</v>
      </c>
    </row>
    <row r="5" spans="1:33">
      <c r="A5">
        <v>4</v>
      </c>
      <c r="B5" s="3" t="s">
        <v>33</v>
      </c>
      <c r="C5" s="16" t="s">
        <v>32</v>
      </c>
      <c r="D5" s="3" t="s">
        <v>32</v>
      </c>
      <c r="E5" s="3">
        <v>92</v>
      </c>
      <c r="F5">
        <v>0</v>
      </c>
      <c r="G5">
        <v>0</v>
      </c>
      <c r="H5">
        <v>0</v>
      </c>
      <c r="I5">
        <v>0</v>
      </c>
      <c r="J5">
        <v>0</v>
      </c>
      <c r="K5">
        <v>0</v>
      </c>
      <c r="L5">
        <v>0</v>
      </c>
      <c r="M5">
        <v>0</v>
      </c>
      <c r="N5">
        <v>0</v>
      </c>
      <c r="O5">
        <v>1</v>
      </c>
      <c r="P5">
        <v>0</v>
      </c>
      <c r="Q5">
        <v>0</v>
      </c>
      <c r="R5">
        <v>0</v>
      </c>
      <c r="S5">
        <v>0</v>
      </c>
      <c r="T5">
        <v>0</v>
      </c>
      <c r="U5">
        <v>0</v>
      </c>
      <c r="V5">
        <v>0</v>
      </c>
      <c r="W5">
        <v>0</v>
      </c>
      <c r="X5">
        <v>0</v>
      </c>
      <c r="Y5">
        <v>0</v>
      </c>
      <c r="Z5">
        <v>0</v>
      </c>
      <c r="AA5">
        <v>0</v>
      </c>
      <c r="AB5">
        <v>0</v>
      </c>
      <c r="AC5">
        <v>0</v>
      </c>
      <c r="AD5">
        <v>0</v>
      </c>
      <c r="AE5">
        <v>0</v>
      </c>
      <c r="AF5">
        <v>0</v>
      </c>
      <c r="AG5">
        <v>0</v>
      </c>
    </row>
    <row r="6" spans="1:33">
      <c r="A6">
        <v>5</v>
      </c>
      <c r="B6" s="3" t="s">
        <v>37</v>
      </c>
      <c r="C6" s="16" t="s">
        <v>154</v>
      </c>
      <c r="D6" s="3" t="s">
        <v>36</v>
      </c>
      <c r="E6" s="3">
        <v>96</v>
      </c>
      <c r="F6">
        <v>0</v>
      </c>
      <c r="G6">
        <v>0</v>
      </c>
      <c r="H6">
        <v>0</v>
      </c>
      <c r="I6">
        <v>0</v>
      </c>
      <c r="J6">
        <v>0</v>
      </c>
      <c r="K6">
        <v>0</v>
      </c>
      <c r="L6">
        <v>0</v>
      </c>
      <c r="M6">
        <v>0</v>
      </c>
      <c r="N6">
        <v>1</v>
      </c>
      <c r="O6">
        <v>0</v>
      </c>
      <c r="P6">
        <v>0</v>
      </c>
      <c r="Q6">
        <v>0</v>
      </c>
      <c r="R6">
        <v>0</v>
      </c>
      <c r="S6">
        <v>0</v>
      </c>
      <c r="T6">
        <v>0</v>
      </c>
      <c r="U6">
        <v>0</v>
      </c>
      <c r="V6">
        <v>0</v>
      </c>
      <c r="W6">
        <v>0</v>
      </c>
      <c r="X6">
        <v>0</v>
      </c>
      <c r="Y6">
        <v>0</v>
      </c>
      <c r="Z6">
        <v>0</v>
      </c>
      <c r="AA6">
        <v>0</v>
      </c>
      <c r="AB6">
        <v>1</v>
      </c>
      <c r="AC6">
        <v>0</v>
      </c>
      <c r="AD6">
        <v>0</v>
      </c>
      <c r="AE6">
        <v>0</v>
      </c>
      <c r="AF6">
        <v>0</v>
      </c>
      <c r="AG6">
        <v>0</v>
      </c>
    </row>
    <row r="7" spans="1:33">
      <c r="A7">
        <v>6</v>
      </c>
      <c r="B7" s="3" t="s">
        <v>95</v>
      </c>
      <c r="C7" s="16" t="s">
        <v>151</v>
      </c>
      <c r="D7" s="3" t="s">
        <v>94</v>
      </c>
      <c r="E7" s="3">
        <v>172</v>
      </c>
      <c r="F7">
        <v>0</v>
      </c>
      <c r="G7">
        <v>0</v>
      </c>
      <c r="H7">
        <v>0</v>
      </c>
      <c r="I7">
        <v>1</v>
      </c>
      <c r="J7">
        <v>0</v>
      </c>
      <c r="K7">
        <v>0</v>
      </c>
      <c r="L7">
        <v>0</v>
      </c>
      <c r="M7">
        <v>0</v>
      </c>
      <c r="N7">
        <v>1</v>
      </c>
      <c r="O7">
        <v>0</v>
      </c>
      <c r="P7">
        <v>0</v>
      </c>
      <c r="Q7">
        <v>0</v>
      </c>
      <c r="R7">
        <v>1</v>
      </c>
      <c r="S7">
        <v>0</v>
      </c>
      <c r="T7">
        <v>0</v>
      </c>
      <c r="U7">
        <v>0</v>
      </c>
      <c r="V7">
        <v>0</v>
      </c>
      <c r="W7">
        <v>0</v>
      </c>
      <c r="X7">
        <v>0</v>
      </c>
      <c r="Y7">
        <v>0</v>
      </c>
      <c r="Z7">
        <v>0</v>
      </c>
      <c r="AA7">
        <v>0</v>
      </c>
      <c r="AB7">
        <v>0</v>
      </c>
      <c r="AC7">
        <v>0</v>
      </c>
      <c r="AD7">
        <v>0</v>
      </c>
      <c r="AE7">
        <v>0</v>
      </c>
      <c r="AF7">
        <v>0</v>
      </c>
      <c r="AG7">
        <v>0</v>
      </c>
    </row>
    <row r="8" spans="1:33">
      <c r="A8">
        <v>7</v>
      </c>
      <c r="B8" s="3" t="s">
        <v>75</v>
      </c>
      <c r="C8" s="16" t="s">
        <v>74</v>
      </c>
      <c r="D8" s="3" t="s">
        <v>74</v>
      </c>
      <c r="E8" s="3">
        <v>185</v>
      </c>
      <c r="F8">
        <v>0</v>
      </c>
      <c r="G8">
        <v>0</v>
      </c>
      <c r="H8">
        <v>1</v>
      </c>
      <c r="I8">
        <v>0</v>
      </c>
      <c r="J8">
        <v>0</v>
      </c>
      <c r="K8">
        <v>1</v>
      </c>
      <c r="L8">
        <v>0</v>
      </c>
      <c r="M8">
        <v>1</v>
      </c>
      <c r="N8">
        <v>0</v>
      </c>
      <c r="O8">
        <v>0</v>
      </c>
      <c r="P8">
        <v>0</v>
      </c>
      <c r="Q8">
        <v>0</v>
      </c>
      <c r="R8">
        <v>1</v>
      </c>
      <c r="S8">
        <v>0</v>
      </c>
      <c r="T8">
        <v>0</v>
      </c>
      <c r="U8">
        <v>0</v>
      </c>
      <c r="V8">
        <v>0</v>
      </c>
      <c r="W8">
        <v>0</v>
      </c>
      <c r="X8">
        <v>0</v>
      </c>
      <c r="Y8">
        <v>0</v>
      </c>
      <c r="Z8">
        <v>0</v>
      </c>
      <c r="AA8">
        <v>0</v>
      </c>
      <c r="AB8">
        <v>0</v>
      </c>
      <c r="AC8">
        <v>0</v>
      </c>
      <c r="AD8">
        <v>0</v>
      </c>
      <c r="AE8">
        <v>0</v>
      </c>
      <c r="AF8">
        <v>0</v>
      </c>
      <c r="AG8">
        <v>0</v>
      </c>
    </row>
    <row r="9" spans="1:33">
      <c r="A9">
        <v>8</v>
      </c>
      <c r="B9" s="4" t="s">
        <v>56</v>
      </c>
      <c r="C9" s="4" t="s">
        <v>131</v>
      </c>
      <c r="D9" s="4" t="s">
        <v>55</v>
      </c>
      <c r="E9" s="3">
        <v>311</v>
      </c>
      <c r="F9">
        <v>0</v>
      </c>
      <c r="G9">
        <v>0</v>
      </c>
      <c r="H9">
        <v>0</v>
      </c>
      <c r="I9">
        <v>0</v>
      </c>
      <c r="J9">
        <v>0</v>
      </c>
      <c r="K9">
        <v>0</v>
      </c>
      <c r="L9">
        <v>0</v>
      </c>
      <c r="M9">
        <v>1</v>
      </c>
      <c r="N9">
        <v>0</v>
      </c>
      <c r="O9">
        <v>1</v>
      </c>
      <c r="P9">
        <v>1</v>
      </c>
      <c r="Q9">
        <v>0</v>
      </c>
      <c r="R9">
        <v>1</v>
      </c>
      <c r="S9">
        <v>0</v>
      </c>
      <c r="T9">
        <v>0</v>
      </c>
      <c r="U9">
        <v>0</v>
      </c>
      <c r="V9">
        <v>0</v>
      </c>
      <c r="W9">
        <v>0</v>
      </c>
      <c r="X9">
        <v>0</v>
      </c>
      <c r="Y9">
        <v>0</v>
      </c>
      <c r="Z9">
        <v>0</v>
      </c>
      <c r="AA9">
        <v>0</v>
      </c>
      <c r="AB9">
        <v>0</v>
      </c>
      <c r="AC9">
        <v>0</v>
      </c>
      <c r="AD9">
        <v>0</v>
      </c>
      <c r="AE9">
        <v>0</v>
      </c>
      <c r="AF9">
        <v>0</v>
      </c>
      <c r="AG9">
        <v>0</v>
      </c>
    </row>
    <row r="10" spans="1:33">
      <c r="A10">
        <v>9</v>
      </c>
      <c r="B10" s="4" t="s">
        <v>45</v>
      </c>
      <c r="C10" s="8" t="s">
        <v>152</v>
      </c>
      <c r="D10" s="4" t="s">
        <v>44</v>
      </c>
      <c r="E10" s="3">
        <v>330</v>
      </c>
      <c r="F10">
        <v>0</v>
      </c>
      <c r="G10">
        <v>0</v>
      </c>
      <c r="H10">
        <v>0</v>
      </c>
      <c r="I10">
        <v>1</v>
      </c>
      <c r="J10">
        <v>0</v>
      </c>
      <c r="K10">
        <v>0</v>
      </c>
      <c r="L10">
        <v>0</v>
      </c>
      <c r="M10">
        <v>1</v>
      </c>
      <c r="N10">
        <v>0</v>
      </c>
      <c r="O10">
        <v>0</v>
      </c>
      <c r="P10">
        <v>0</v>
      </c>
      <c r="Q10">
        <v>0</v>
      </c>
      <c r="R10">
        <v>1</v>
      </c>
      <c r="S10">
        <v>0</v>
      </c>
      <c r="T10">
        <v>0</v>
      </c>
      <c r="U10">
        <v>0</v>
      </c>
      <c r="V10">
        <v>0</v>
      </c>
      <c r="W10">
        <v>1</v>
      </c>
      <c r="X10">
        <v>0</v>
      </c>
      <c r="Y10">
        <v>0</v>
      </c>
      <c r="Z10">
        <v>0</v>
      </c>
      <c r="AA10">
        <v>0</v>
      </c>
      <c r="AB10">
        <v>0</v>
      </c>
      <c r="AC10">
        <v>0</v>
      </c>
      <c r="AD10">
        <v>0</v>
      </c>
      <c r="AE10">
        <v>0</v>
      </c>
      <c r="AF10">
        <v>0</v>
      </c>
      <c r="AG10">
        <v>0</v>
      </c>
    </row>
    <row r="11" spans="1:33">
      <c r="A11">
        <v>10</v>
      </c>
      <c r="B11" s="4" t="s">
        <v>54</v>
      </c>
      <c r="C11" s="16" t="s">
        <v>155</v>
      </c>
      <c r="D11" s="4" t="s">
        <v>53</v>
      </c>
      <c r="E11" s="3">
        <v>332</v>
      </c>
      <c r="F11">
        <v>0</v>
      </c>
      <c r="G11">
        <v>0</v>
      </c>
      <c r="H11">
        <v>0</v>
      </c>
      <c r="I11">
        <v>0</v>
      </c>
      <c r="J11">
        <v>0</v>
      </c>
      <c r="K11">
        <v>0</v>
      </c>
      <c r="L11">
        <v>0</v>
      </c>
      <c r="M11">
        <v>0</v>
      </c>
      <c r="N11">
        <v>0</v>
      </c>
      <c r="O11">
        <v>1</v>
      </c>
      <c r="P11">
        <v>1</v>
      </c>
      <c r="Q11">
        <v>0</v>
      </c>
      <c r="R11">
        <v>1</v>
      </c>
      <c r="S11">
        <v>0</v>
      </c>
      <c r="T11">
        <v>0</v>
      </c>
      <c r="U11">
        <v>0</v>
      </c>
      <c r="V11">
        <v>0</v>
      </c>
      <c r="W11">
        <v>0</v>
      </c>
      <c r="X11">
        <v>0</v>
      </c>
      <c r="Y11">
        <v>0</v>
      </c>
      <c r="Z11">
        <v>0</v>
      </c>
      <c r="AA11">
        <v>0</v>
      </c>
      <c r="AB11">
        <v>0</v>
      </c>
      <c r="AC11">
        <v>0</v>
      </c>
      <c r="AD11">
        <v>0</v>
      </c>
      <c r="AE11">
        <v>0</v>
      </c>
      <c r="AF11">
        <v>0</v>
      </c>
      <c r="AG11">
        <v>0</v>
      </c>
    </row>
    <row r="12" spans="1:33">
      <c r="A12">
        <v>11</v>
      </c>
      <c r="B12" s="3" t="s">
        <v>7</v>
      </c>
      <c r="C12" s="3" t="s">
        <v>6</v>
      </c>
      <c r="D12" s="3" t="s">
        <v>6</v>
      </c>
      <c r="E12" s="3">
        <v>373</v>
      </c>
      <c r="F12">
        <v>0</v>
      </c>
      <c r="G12">
        <v>0</v>
      </c>
      <c r="H12">
        <v>0</v>
      </c>
      <c r="I12">
        <v>0</v>
      </c>
      <c r="J12">
        <v>1</v>
      </c>
      <c r="K12">
        <v>1</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c r="A13">
        <v>12</v>
      </c>
      <c r="B13" s="3" t="s">
        <v>9</v>
      </c>
      <c r="C13" s="16" t="s">
        <v>8</v>
      </c>
      <c r="D13" s="3" t="s">
        <v>8</v>
      </c>
      <c r="E13" s="3">
        <v>396</v>
      </c>
      <c r="F13">
        <v>0</v>
      </c>
      <c r="G13">
        <v>0</v>
      </c>
      <c r="H13">
        <v>0</v>
      </c>
      <c r="I13">
        <v>0</v>
      </c>
      <c r="J13">
        <v>0</v>
      </c>
      <c r="K13">
        <v>0</v>
      </c>
      <c r="L13">
        <v>0</v>
      </c>
      <c r="M13">
        <v>0</v>
      </c>
      <c r="N13">
        <v>0</v>
      </c>
      <c r="O13">
        <v>1</v>
      </c>
      <c r="P13">
        <v>0</v>
      </c>
      <c r="Q13">
        <v>0</v>
      </c>
      <c r="R13">
        <v>0</v>
      </c>
      <c r="S13">
        <v>0</v>
      </c>
      <c r="T13">
        <v>0</v>
      </c>
      <c r="U13">
        <v>0</v>
      </c>
      <c r="V13">
        <v>0</v>
      </c>
      <c r="W13">
        <v>0</v>
      </c>
      <c r="X13">
        <v>0</v>
      </c>
      <c r="Y13">
        <v>0</v>
      </c>
      <c r="Z13">
        <v>0</v>
      </c>
      <c r="AA13">
        <v>0</v>
      </c>
      <c r="AB13">
        <v>0</v>
      </c>
      <c r="AC13">
        <v>0</v>
      </c>
      <c r="AD13">
        <v>0</v>
      </c>
      <c r="AE13">
        <v>0</v>
      </c>
      <c r="AF13">
        <v>0</v>
      </c>
      <c r="AG13">
        <v>0</v>
      </c>
    </row>
    <row r="14" spans="1:33">
      <c r="A14">
        <v>13</v>
      </c>
      <c r="B14" s="3" t="s">
        <v>73</v>
      </c>
      <c r="C14" s="16" t="s">
        <v>72</v>
      </c>
      <c r="D14" s="3" t="s">
        <v>72</v>
      </c>
      <c r="E14" s="3">
        <v>473</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c r="A15">
        <v>14</v>
      </c>
      <c r="B15" s="3" t="s">
        <v>109</v>
      </c>
      <c r="C15" s="16" t="s">
        <v>108</v>
      </c>
      <c r="D15" s="3" t="s">
        <v>108</v>
      </c>
      <c r="E15" s="3">
        <v>480</v>
      </c>
      <c r="F15">
        <v>0</v>
      </c>
      <c r="G15">
        <v>0</v>
      </c>
      <c r="H15">
        <v>0</v>
      </c>
      <c r="I15">
        <v>0</v>
      </c>
      <c r="J15">
        <v>0</v>
      </c>
      <c r="K15">
        <v>0</v>
      </c>
      <c r="L15">
        <v>0</v>
      </c>
      <c r="M15">
        <v>1</v>
      </c>
      <c r="N15">
        <v>0</v>
      </c>
      <c r="O15">
        <v>1</v>
      </c>
      <c r="P15">
        <v>1</v>
      </c>
      <c r="Q15">
        <v>0</v>
      </c>
      <c r="R15">
        <v>1</v>
      </c>
      <c r="S15">
        <v>0</v>
      </c>
      <c r="T15">
        <v>0</v>
      </c>
      <c r="U15">
        <v>0</v>
      </c>
      <c r="V15">
        <v>0</v>
      </c>
      <c r="W15">
        <v>0</v>
      </c>
      <c r="X15">
        <v>0</v>
      </c>
      <c r="Y15">
        <v>0</v>
      </c>
      <c r="Z15">
        <v>0</v>
      </c>
      <c r="AA15">
        <v>0</v>
      </c>
      <c r="AB15">
        <v>0</v>
      </c>
      <c r="AC15">
        <v>0</v>
      </c>
      <c r="AD15">
        <v>0</v>
      </c>
      <c r="AE15">
        <v>0</v>
      </c>
      <c r="AF15">
        <v>0</v>
      </c>
      <c r="AG15">
        <v>0</v>
      </c>
    </row>
    <row r="16" spans="1:33">
      <c r="A16">
        <v>15</v>
      </c>
      <c r="B16" s="3" t="s">
        <v>41</v>
      </c>
      <c r="C16" s="16" t="s">
        <v>153</v>
      </c>
      <c r="D16" s="3" t="s">
        <v>40</v>
      </c>
      <c r="E16" s="3">
        <v>517</v>
      </c>
      <c r="F16">
        <v>0</v>
      </c>
      <c r="G16">
        <v>0</v>
      </c>
      <c r="H16">
        <v>1</v>
      </c>
      <c r="I16">
        <v>1</v>
      </c>
      <c r="J16">
        <v>0</v>
      </c>
      <c r="K16">
        <v>0</v>
      </c>
      <c r="L16">
        <v>0</v>
      </c>
      <c r="M16">
        <v>0</v>
      </c>
      <c r="N16">
        <v>0</v>
      </c>
      <c r="O16">
        <v>1</v>
      </c>
      <c r="P16">
        <v>1</v>
      </c>
      <c r="Q16">
        <v>0</v>
      </c>
      <c r="R16">
        <v>1</v>
      </c>
      <c r="S16">
        <v>0</v>
      </c>
      <c r="T16">
        <v>0</v>
      </c>
      <c r="U16">
        <v>0</v>
      </c>
      <c r="V16">
        <v>0</v>
      </c>
      <c r="W16">
        <v>0</v>
      </c>
      <c r="X16">
        <v>0</v>
      </c>
      <c r="Y16">
        <v>0</v>
      </c>
      <c r="Z16">
        <v>0</v>
      </c>
      <c r="AA16">
        <v>0</v>
      </c>
      <c r="AB16">
        <v>0</v>
      </c>
      <c r="AC16">
        <v>0</v>
      </c>
      <c r="AD16">
        <v>0</v>
      </c>
      <c r="AE16">
        <v>0</v>
      </c>
      <c r="AF16">
        <v>0</v>
      </c>
      <c r="AG16">
        <v>0</v>
      </c>
    </row>
    <row r="17" spans="1:33">
      <c r="A17">
        <v>16</v>
      </c>
      <c r="B17" s="3" t="s">
        <v>65</v>
      </c>
      <c r="C17" s="16" t="s">
        <v>64</v>
      </c>
      <c r="D17" s="3" t="s">
        <v>64</v>
      </c>
      <c r="E17" s="3">
        <v>525</v>
      </c>
      <c r="F17">
        <v>0</v>
      </c>
      <c r="G17">
        <v>0</v>
      </c>
      <c r="H17">
        <v>0</v>
      </c>
      <c r="I17">
        <v>0</v>
      </c>
      <c r="J17">
        <v>0</v>
      </c>
      <c r="K17">
        <v>0</v>
      </c>
      <c r="L17">
        <v>0</v>
      </c>
      <c r="M17">
        <v>1</v>
      </c>
      <c r="N17">
        <v>1</v>
      </c>
      <c r="O17">
        <v>1</v>
      </c>
      <c r="P17">
        <v>0</v>
      </c>
      <c r="Q17">
        <v>0</v>
      </c>
      <c r="R17">
        <v>1</v>
      </c>
      <c r="S17">
        <v>1</v>
      </c>
      <c r="T17">
        <v>1</v>
      </c>
      <c r="U17">
        <v>0</v>
      </c>
      <c r="V17">
        <v>1</v>
      </c>
      <c r="W17">
        <v>0</v>
      </c>
      <c r="X17">
        <v>0</v>
      </c>
      <c r="Y17">
        <v>0</v>
      </c>
      <c r="Z17">
        <v>0</v>
      </c>
      <c r="AA17">
        <v>0</v>
      </c>
      <c r="AB17">
        <v>1</v>
      </c>
      <c r="AC17">
        <v>0</v>
      </c>
      <c r="AD17">
        <v>0</v>
      </c>
      <c r="AE17">
        <v>0</v>
      </c>
      <c r="AF17">
        <v>0</v>
      </c>
      <c r="AG17">
        <v>0</v>
      </c>
    </row>
    <row r="18" spans="1:33">
      <c r="A18">
        <v>17</v>
      </c>
      <c r="B18" s="3" t="s">
        <v>89</v>
      </c>
      <c r="C18" s="16" t="s">
        <v>88</v>
      </c>
      <c r="D18" s="3" t="s">
        <v>88</v>
      </c>
      <c r="E18" s="3">
        <v>568</v>
      </c>
      <c r="F18">
        <v>0</v>
      </c>
      <c r="G18">
        <v>0</v>
      </c>
      <c r="H18">
        <v>0</v>
      </c>
      <c r="I18">
        <v>0</v>
      </c>
      <c r="J18">
        <v>0</v>
      </c>
      <c r="K18">
        <v>0</v>
      </c>
      <c r="L18">
        <v>0</v>
      </c>
      <c r="M18">
        <v>1</v>
      </c>
      <c r="N18">
        <v>0</v>
      </c>
      <c r="O18">
        <v>1</v>
      </c>
      <c r="P18">
        <v>0</v>
      </c>
      <c r="Q18">
        <v>0</v>
      </c>
      <c r="R18">
        <v>1</v>
      </c>
      <c r="S18">
        <v>0</v>
      </c>
      <c r="T18">
        <v>0</v>
      </c>
      <c r="U18">
        <v>0</v>
      </c>
      <c r="V18">
        <v>0</v>
      </c>
      <c r="W18">
        <v>0</v>
      </c>
      <c r="X18">
        <v>0</v>
      </c>
      <c r="Y18">
        <v>0</v>
      </c>
      <c r="Z18">
        <v>0</v>
      </c>
      <c r="AA18">
        <v>0</v>
      </c>
      <c r="AB18">
        <v>0</v>
      </c>
      <c r="AC18">
        <v>0</v>
      </c>
      <c r="AD18">
        <v>0</v>
      </c>
      <c r="AE18">
        <v>0</v>
      </c>
      <c r="AF18">
        <v>0</v>
      </c>
      <c r="AG18">
        <v>0</v>
      </c>
    </row>
    <row r="19" spans="1:33">
      <c r="A19">
        <v>18</v>
      </c>
      <c r="B19" s="3" t="s">
        <v>91</v>
      </c>
      <c r="C19" s="16" t="s">
        <v>90</v>
      </c>
      <c r="D19" s="3" t="s">
        <v>90</v>
      </c>
      <c r="E19" s="3">
        <v>572</v>
      </c>
      <c r="F19">
        <v>0</v>
      </c>
      <c r="G19">
        <v>1</v>
      </c>
      <c r="H19">
        <v>0</v>
      </c>
      <c r="I19">
        <v>0</v>
      </c>
      <c r="J19">
        <v>1</v>
      </c>
      <c r="K19">
        <v>1</v>
      </c>
      <c r="L19">
        <v>0</v>
      </c>
      <c r="M19">
        <v>0</v>
      </c>
      <c r="N19">
        <v>0</v>
      </c>
      <c r="O19">
        <v>1</v>
      </c>
      <c r="P19">
        <v>0</v>
      </c>
      <c r="Q19">
        <v>0</v>
      </c>
      <c r="R19">
        <v>0</v>
      </c>
      <c r="S19">
        <v>0</v>
      </c>
      <c r="T19">
        <v>0</v>
      </c>
      <c r="U19">
        <v>0</v>
      </c>
      <c r="V19">
        <v>0</v>
      </c>
      <c r="W19">
        <v>0</v>
      </c>
      <c r="X19">
        <v>0</v>
      </c>
      <c r="Y19">
        <v>0</v>
      </c>
      <c r="Z19">
        <v>0</v>
      </c>
      <c r="AA19">
        <v>0</v>
      </c>
      <c r="AB19">
        <v>0</v>
      </c>
      <c r="AC19">
        <v>0</v>
      </c>
      <c r="AD19">
        <v>0</v>
      </c>
      <c r="AE19">
        <v>0</v>
      </c>
      <c r="AF19">
        <v>0</v>
      </c>
      <c r="AG19">
        <v>0</v>
      </c>
    </row>
    <row r="20" spans="1:33">
      <c r="A20">
        <v>19</v>
      </c>
      <c r="B20" s="3" t="s">
        <v>35</v>
      </c>
      <c r="C20" s="16" t="s">
        <v>137</v>
      </c>
      <c r="D20" s="3" t="s">
        <v>34</v>
      </c>
      <c r="E20" s="3">
        <v>623</v>
      </c>
      <c r="F20">
        <v>0</v>
      </c>
      <c r="G20">
        <v>0</v>
      </c>
      <c r="H20">
        <v>0</v>
      </c>
      <c r="I20">
        <v>0</v>
      </c>
      <c r="J20">
        <v>0</v>
      </c>
      <c r="K20">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c r="A21">
        <v>20</v>
      </c>
      <c r="B21" s="3" t="s">
        <v>87</v>
      </c>
      <c r="C21" s="16" t="s">
        <v>86</v>
      </c>
      <c r="D21" s="3" t="s">
        <v>86</v>
      </c>
      <c r="E21" s="3">
        <v>625</v>
      </c>
      <c r="F21">
        <v>0</v>
      </c>
      <c r="G21">
        <v>1</v>
      </c>
      <c r="H21">
        <v>0</v>
      </c>
      <c r="I21">
        <v>1</v>
      </c>
      <c r="J21">
        <v>0</v>
      </c>
      <c r="K21">
        <v>1</v>
      </c>
      <c r="L21">
        <v>0</v>
      </c>
      <c r="M21">
        <v>1</v>
      </c>
      <c r="N21">
        <v>0</v>
      </c>
      <c r="O21">
        <v>1</v>
      </c>
      <c r="P21">
        <v>0</v>
      </c>
      <c r="Q21">
        <v>0</v>
      </c>
      <c r="R21">
        <v>1</v>
      </c>
      <c r="S21">
        <v>0</v>
      </c>
      <c r="T21">
        <v>0</v>
      </c>
      <c r="U21">
        <v>0</v>
      </c>
      <c r="V21">
        <v>0</v>
      </c>
      <c r="W21">
        <v>0</v>
      </c>
      <c r="X21">
        <v>0</v>
      </c>
      <c r="Y21">
        <v>0</v>
      </c>
      <c r="Z21">
        <v>0</v>
      </c>
      <c r="AA21">
        <v>0</v>
      </c>
      <c r="AB21">
        <v>0</v>
      </c>
      <c r="AC21">
        <v>0</v>
      </c>
      <c r="AD21">
        <v>1</v>
      </c>
      <c r="AE21">
        <v>0</v>
      </c>
      <c r="AF21">
        <v>0</v>
      </c>
      <c r="AG21">
        <v>0</v>
      </c>
    </row>
    <row r="22" spans="1:33">
      <c r="A22">
        <v>21</v>
      </c>
      <c r="B22" s="3" t="s">
        <v>43</v>
      </c>
      <c r="C22" s="16" t="s">
        <v>139</v>
      </c>
      <c r="D22" s="4" t="s">
        <v>42</v>
      </c>
      <c r="E22" s="3">
        <v>632</v>
      </c>
      <c r="F22">
        <v>0</v>
      </c>
      <c r="G22">
        <v>0</v>
      </c>
      <c r="H22">
        <v>1</v>
      </c>
      <c r="I22">
        <v>1</v>
      </c>
      <c r="J22">
        <v>0</v>
      </c>
      <c r="K22">
        <v>0</v>
      </c>
      <c r="L22">
        <v>0</v>
      </c>
      <c r="M22">
        <v>1</v>
      </c>
      <c r="N22">
        <v>0</v>
      </c>
      <c r="O22">
        <v>0</v>
      </c>
      <c r="P22">
        <v>0</v>
      </c>
      <c r="Q22">
        <v>0</v>
      </c>
      <c r="R22">
        <v>1</v>
      </c>
      <c r="S22">
        <v>0</v>
      </c>
      <c r="T22">
        <v>0</v>
      </c>
      <c r="U22">
        <v>0</v>
      </c>
      <c r="V22">
        <v>0</v>
      </c>
      <c r="W22">
        <v>0</v>
      </c>
      <c r="X22">
        <v>0</v>
      </c>
      <c r="Y22">
        <v>0</v>
      </c>
      <c r="Z22">
        <v>0</v>
      </c>
      <c r="AA22">
        <v>0</v>
      </c>
      <c r="AB22">
        <v>0</v>
      </c>
      <c r="AC22">
        <v>0</v>
      </c>
      <c r="AD22">
        <v>0</v>
      </c>
      <c r="AE22">
        <v>0</v>
      </c>
      <c r="AF22">
        <v>0</v>
      </c>
      <c r="AG22">
        <v>0</v>
      </c>
    </row>
    <row r="23" spans="1:33">
      <c r="A23">
        <v>22</v>
      </c>
      <c r="B23" s="3" t="s">
        <v>121</v>
      </c>
      <c r="C23" t="s">
        <v>122</v>
      </c>
      <c r="D23" s="3" t="s">
        <v>122</v>
      </c>
      <c r="E23" s="3">
        <v>648</v>
      </c>
      <c r="F23">
        <v>0</v>
      </c>
      <c r="G23">
        <v>0</v>
      </c>
      <c r="H23">
        <v>0</v>
      </c>
      <c r="I23">
        <v>0</v>
      </c>
      <c r="J23">
        <v>0</v>
      </c>
      <c r="K23">
        <v>0</v>
      </c>
      <c r="L23">
        <v>0</v>
      </c>
      <c r="M23">
        <v>0</v>
      </c>
      <c r="N23">
        <v>0</v>
      </c>
      <c r="O23">
        <v>0</v>
      </c>
      <c r="P23">
        <v>1</v>
      </c>
      <c r="Q23">
        <v>0</v>
      </c>
      <c r="R23">
        <v>1</v>
      </c>
      <c r="S23">
        <v>0</v>
      </c>
      <c r="T23">
        <v>0</v>
      </c>
      <c r="U23">
        <v>0</v>
      </c>
      <c r="V23">
        <v>0</v>
      </c>
      <c r="W23">
        <v>1</v>
      </c>
      <c r="X23">
        <v>0</v>
      </c>
      <c r="Y23">
        <v>0</v>
      </c>
      <c r="Z23">
        <v>0</v>
      </c>
      <c r="AA23">
        <v>0</v>
      </c>
      <c r="AB23">
        <v>0</v>
      </c>
      <c r="AC23">
        <v>0</v>
      </c>
      <c r="AD23">
        <v>0</v>
      </c>
      <c r="AE23">
        <v>0</v>
      </c>
      <c r="AF23">
        <v>0</v>
      </c>
      <c r="AG23">
        <v>0</v>
      </c>
    </row>
    <row r="24" spans="1:33">
      <c r="A24">
        <v>23</v>
      </c>
      <c r="B24" s="3" t="s">
        <v>19</v>
      </c>
      <c r="C24" s="16" t="s">
        <v>18</v>
      </c>
      <c r="D24" s="4" t="s">
        <v>18</v>
      </c>
      <c r="E24" s="3">
        <v>683</v>
      </c>
      <c r="F24">
        <v>0</v>
      </c>
      <c r="G24">
        <v>1</v>
      </c>
      <c r="H24">
        <v>1</v>
      </c>
      <c r="I24">
        <v>1</v>
      </c>
      <c r="J24">
        <v>1</v>
      </c>
      <c r="K24">
        <v>1</v>
      </c>
      <c r="L24">
        <v>1</v>
      </c>
      <c r="M24">
        <v>1</v>
      </c>
      <c r="N24">
        <v>1</v>
      </c>
      <c r="O24">
        <v>1</v>
      </c>
      <c r="P24">
        <v>1</v>
      </c>
      <c r="Q24">
        <v>0</v>
      </c>
      <c r="R24">
        <v>1</v>
      </c>
      <c r="S24">
        <v>0</v>
      </c>
      <c r="T24">
        <v>0</v>
      </c>
      <c r="U24">
        <v>0</v>
      </c>
      <c r="V24">
        <v>0</v>
      </c>
      <c r="W24">
        <v>1</v>
      </c>
      <c r="X24">
        <v>0</v>
      </c>
      <c r="Y24">
        <v>0</v>
      </c>
      <c r="Z24">
        <v>0</v>
      </c>
      <c r="AA24">
        <v>1</v>
      </c>
      <c r="AB24">
        <v>1</v>
      </c>
      <c r="AC24">
        <v>0</v>
      </c>
      <c r="AD24">
        <v>0</v>
      </c>
      <c r="AE24">
        <v>0</v>
      </c>
      <c r="AF24">
        <v>0</v>
      </c>
      <c r="AG24">
        <v>0</v>
      </c>
    </row>
    <row r="25" spans="1:33">
      <c r="A25">
        <v>24</v>
      </c>
      <c r="B25" s="3" t="s">
        <v>115</v>
      </c>
      <c r="C25" t="s">
        <v>114</v>
      </c>
      <c r="D25" s="3" t="s">
        <v>114</v>
      </c>
      <c r="E25" s="3">
        <v>764</v>
      </c>
      <c r="F25">
        <v>0</v>
      </c>
      <c r="G25">
        <v>0</v>
      </c>
      <c r="H25">
        <v>0</v>
      </c>
      <c r="I25">
        <v>0</v>
      </c>
      <c r="J25">
        <v>0</v>
      </c>
      <c r="K25">
        <v>0</v>
      </c>
      <c r="L25">
        <v>0</v>
      </c>
      <c r="M25">
        <v>0</v>
      </c>
      <c r="N25">
        <v>0</v>
      </c>
      <c r="O25">
        <v>1</v>
      </c>
      <c r="P25">
        <v>0</v>
      </c>
      <c r="Q25">
        <v>0</v>
      </c>
      <c r="R25">
        <v>0</v>
      </c>
      <c r="S25">
        <v>0</v>
      </c>
      <c r="T25">
        <v>0</v>
      </c>
      <c r="U25">
        <v>0</v>
      </c>
      <c r="V25">
        <v>0</v>
      </c>
      <c r="W25">
        <v>0</v>
      </c>
      <c r="X25">
        <v>0</v>
      </c>
      <c r="Y25">
        <v>0</v>
      </c>
      <c r="Z25">
        <v>0</v>
      </c>
      <c r="AA25">
        <v>0</v>
      </c>
      <c r="AB25">
        <v>0</v>
      </c>
      <c r="AC25">
        <v>0</v>
      </c>
      <c r="AD25">
        <v>0</v>
      </c>
      <c r="AE25">
        <v>0</v>
      </c>
      <c r="AF25">
        <v>0</v>
      </c>
      <c r="AG25">
        <v>0</v>
      </c>
    </row>
    <row r="26" spans="1:33">
      <c r="A26">
        <v>25</v>
      </c>
      <c r="B26" s="3" t="s">
        <v>59</v>
      </c>
      <c r="C26" s="16" t="s">
        <v>142</v>
      </c>
      <c r="D26" s="4" t="s">
        <v>58</v>
      </c>
      <c r="E26" s="3">
        <v>771</v>
      </c>
      <c r="F26">
        <v>0</v>
      </c>
      <c r="G26">
        <v>1</v>
      </c>
      <c r="H26">
        <v>0</v>
      </c>
      <c r="I26">
        <v>0</v>
      </c>
      <c r="J26">
        <v>1</v>
      </c>
      <c r="K26">
        <v>1</v>
      </c>
      <c r="L26">
        <v>0</v>
      </c>
      <c r="M26">
        <v>1</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c r="A27">
        <v>26</v>
      </c>
      <c r="B27" s="3" t="s">
        <v>39</v>
      </c>
      <c r="C27" s="4" t="s">
        <v>129</v>
      </c>
      <c r="D27" s="3" t="s">
        <v>38</v>
      </c>
      <c r="E27" s="3">
        <v>852</v>
      </c>
      <c r="F27">
        <v>0</v>
      </c>
      <c r="G27">
        <v>0</v>
      </c>
      <c r="H27">
        <v>0</v>
      </c>
      <c r="I27">
        <v>0</v>
      </c>
      <c r="J27">
        <v>0</v>
      </c>
      <c r="K27">
        <v>1</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c r="A28">
        <v>27</v>
      </c>
      <c r="B28" s="3" t="s">
        <v>105</v>
      </c>
      <c r="C28" s="16" t="s">
        <v>104</v>
      </c>
      <c r="D28" s="3" t="s">
        <v>104</v>
      </c>
      <c r="E28" s="3">
        <v>880</v>
      </c>
      <c r="F28">
        <v>0</v>
      </c>
      <c r="G28">
        <v>0</v>
      </c>
      <c r="H28">
        <v>0</v>
      </c>
      <c r="I28">
        <v>0</v>
      </c>
      <c r="J28">
        <v>1</v>
      </c>
      <c r="K28">
        <v>1</v>
      </c>
      <c r="L28">
        <v>0</v>
      </c>
      <c r="M28">
        <v>1</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c r="A29">
        <v>28</v>
      </c>
      <c r="B29" s="3" t="s">
        <v>15</v>
      </c>
      <c r="C29" s="16" t="s">
        <v>150</v>
      </c>
      <c r="D29" s="4" t="s">
        <v>14</v>
      </c>
      <c r="E29" s="3">
        <v>939</v>
      </c>
      <c r="F29">
        <v>0</v>
      </c>
      <c r="G29">
        <v>0</v>
      </c>
      <c r="H29">
        <v>1</v>
      </c>
      <c r="I29">
        <v>1</v>
      </c>
      <c r="J29">
        <v>0</v>
      </c>
      <c r="K29">
        <v>0</v>
      </c>
      <c r="L29">
        <v>0</v>
      </c>
      <c r="M29">
        <v>0</v>
      </c>
      <c r="N29">
        <v>0</v>
      </c>
      <c r="O29">
        <v>0</v>
      </c>
      <c r="P29">
        <v>0</v>
      </c>
      <c r="Q29">
        <v>0</v>
      </c>
      <c r="R29">
        <v>1</v>
      </c>
      <c r="S29">
        <v>0</v>
      </c>
      <c r="T29">
        <v>0</v>
      </c>
      <c r="U29">
        <v>0</v>
      </c>
      <c r="V29">
        <v>0</v>
      </c>
      <c r="W29">
        <v>0</v>
      </c>
      <c r="X29">
        <v>0</v>
      </c>
      <c r="Y29">
        <v>0</v>
      </c>
      <c r="Z29">
        <v>0</v>
      </c>
      <c r="AA29">
        <v>0</v>
      </c>
      <c r="AB29">
        <v>0</v>
      </c>
      <c r="AC29">
        <v>0</v>
      </c>
      <c r="AD29">
        <v>0</v>
      </c>
      <c r="AE29">
        <v>0</v>
      </c>
      <c r="AF29">
        <v>0</v>
      </c>
      <c r="AG29">
        <v>0</v>
      </c>
    </row>
    <row r="30" spans="1:33">
      <c r="A30">
        <v>29</v>
      </c>
      <c r="B30" s="3" t="s">
        <v>117</v>
      </c>
      <c r="C30" t="s">
        <v>149</v>
      </c>
      <c r="D30" s="3" t="s">
        <v>116</v>
      </c>
      <c r="E30" s="3">
        <v>986</v>
      </c>
      <c r="F30">
        <v>0</v>
      </c>
      <c r="G30">
        <v>0</v>
      </c>
      <c r="H30">
        <v>0</v>
      </c>
      <c r="I30">
        <v>1</v>
      </c>
      <c r="J30">
        <v>0</v>
      </c>
      <c r="K30">
        <v>0</v>
      </c>
      <c r="L30">
        <v>0</v>
      </c>
      <c r="M30">
        <v>1</v>
      </c>
      <c r="N30">
        <v>0</v>
      </c>
      <c r="O30">
        <v>0</v>
      </c>
      <c r="P30">
        <v>0</v>
      </c>
      <c r="Q30">
        <v>0</v>
      </c>
      <c r="R30">
        <v>1</v>
      </c>
      <c r="S30">
        <v>1</v>
      </c>
      <c r="T30">
        <v>0</v>
      </c>
      <c r="U30">
        <v>0</v>
      </c>
      <c r="V30">
        <v>1</v>
      </c>
      <c r="W30">
        <v>0</v>
      </c>
      <c r="X30">
        <v>0</v>
      </c>
      <c r="Y30">
        <v>0</v>
      </c>
      <c r="Z30">
        <v>0</v>
      </c>
      <c r="AA30">
        <v>0</v>
      </c>
      <c r="AB30">
        <v>1</v>
      </c>
      <c r="AC30">
        <v>0</v>
      </c>
      <c r="AD30">
        <v>0</v>
      </c>
      <c r="AE30">
        <v>0</v>
      </c>
      <c r="AF30">
        <v>0</v>
      </c>
      <c r="AG30">
        <v>0</v>
      </c>
    </row>
    <row r="31" spans="1:33">
      <c r="A31">
        <v>30</v>
      </c>
      <c r="B31" s="3" t="s">
        <v>93</v>
      </c>
      <c r="C31" s="16" t="s">
        <v>92</v>
      </c>
      <c r="D31" s="3" t="s">
        <v>92</v>
      </c>
      <c r="E31" s="3">
        <v>998</v>
      </c>
      <c r="F31">
        <v>0</v>
      </c>
      <c r="G31">
        <v>0</v>
      </c>
      <c r="H31">
        <v>0</v>
      </c>
      <c r="I31">
        <v>0</v>
      </c>
      <c r="J31">
        <v>1</v>
      </c>
      <c r="K31">
        <v>1</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v>31</v>
      </c>
      <c r="B32" s="3" t="s">
        <v>25</v>
      </c>
      <c r="C32" s="8" t="s">
        <v>128</v>
      </c>
      <c r="D32" s="4" t="s">
        <v>24</v>
      </c>
      <c r="E32" s="3">
        <v>1026</v>
      </c>
      <c r="F32">
        <v>0</v>
      </c>
      <c r="G32">
        <v>0</v>
      </c>
      <c r="H32">
        <v>0</v>
      </c>
      <c r="I32">
        <v>0</v>
      </c>
      <c r="J32">
        <v>1</v>
      </c>
      <c r="K32">
        <v>1</v>
      </c>
      <c r="L32">
        <v>1</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row>
    <row r="33" spans="1:33">
      <c r="A33">
        <v>32</v>
      </c>
      <c r="B33" s="3" t="s">
        <v>97</v>
      </c>
      <c r="C33" s="16" t="s">
        <v>96</v>
      </c>
      <c r="D33" s="3" t="s">
        <v>96</v>
      </c>
      <c r="E33" s="3">
        <v>1042</v>
      </c>
      <c r="F33">
        <v>0</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0</v>
      </c>
      <c r="AE33">
        <v>0</v>
      </c>
      <c r="AF33">
        <v>0</v>
      </c>
      <c r="AG33">
        <v>0</v>
      </c>
    </row>
    <row r="34" spans="1:33">
      <c r="A34">
        <v>33</v>
      </c>
      <c r="B34" s="3" t="s">
        <v>103</v>
      </c>
      <c r="C34" s="16" t="s">
        <v>145</v>
      </c>
      <c r="D34" s="3" t="s">
        <v>102</v>
      </c>
      <c r="E34" s="3">
        <v>1044</v>
      </c>
      <c r="F34">
        <v>0</v>
      </c>
      <c r="G34">
        <v>1</v>
      </c>
      <c r="H34">
        <v>0</v>
      </c>
      <c r="I34">
        <v>0</v>
      </c>
      <c r="J34">
        <v>1</v>
      </c>
      <c r="K34">
        <v>1</v>
      </c>
      <c r="L34">
        <v>1</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c r="A35">
        <v>34</v>
      </c>
      <c r="B35" s="3" t="s">
        <v>61</v>
      </c>
      <c r="C35" s="16" t="s">
        <v>143</v>
      </c>
      <c r="D35" s="3" t="s">
        <v>60</v>
      </c>
      <c r="E35" s="3">
        <v>1057</v>
      </c>
      <c r="F35">
        <v>0</v>
      </c>
      <c r="G35">
        <v>0</v>
      </c>
      <c r="H35">
        <v>0</v>
      </c>
      <c r="I35">
        <v>1</v>
      </c>
      <c r="J35">
        <v>0</v>
      </c>
      <c r="K35">
        <v>0</v>
      </c>
      <c r="L35">
        <v>0</v>
      </c>
      <c r="M35">
        <v>0</v>
      </c>
      <c r="N35">
        <v>0</v>
      </c>
      <c r="O35">
        <v>0</v>
      </c>
      <c r="P35">
        <v>0</v>
      </c>
      <c r="Q35">
        <v>1</v>
      </c>
      <c r="R35">
        <v>0</v>
      </c>
      <c r="S35">
        <v>0</v>
      </c>
      <c r="T35">
        <v>0</v>
      </c>
      <c r="U35">
        <v>0</v>
      </c>
      <c r="V35">
        <v>0</v>
      </c>
      <c r="W35">
        <v>0</v>
      </c>
      <c r="X35">
        <v>0</v>
      </c>
      <c r="Y35">
        <v>0</v>
      </c>
      <c r="Z35">
        <v>0</v>
      </c>
      <c r="AA35">
        <v>0</v>
      </c>
      <c r="AB35">
        <v>0</v>
      </c>
      <c r="AC35">
        <v>0</v>
      </c>
      <c r="AD35">
        <v>0</v>
      </c>
      <c r="AE35">
        <v>0</v>
      </c>
      <c r="AF35">
        <v>0</v>
      </c>
      <c r="AG35">
        <v>0</v>
      </c>
    </row>
    <row r="36" spans="1:33">
      <c r="A36">
        <v>35</v>
      </c>
      <c r="B36" s="3" t="s">
        <v>11</v>
      </c>
      <c r="C36" s="16" t="s">
        <v>10</v>
      </c>
      <c r="D36" s="3" t="s">
        <v>10</v>
      </c>
      <c r="E36" s="3">
        <v>1058</v>
      </c>
      <c r="F36">
        <v>0</v>
      </c>
      <c r="G36">
        <v>0</v>
      </c>
      <c r="H36">
        <v>0</v>
      </c>
      <c r="I36">
        <v>0</v>
      </c>
      <c r="J36">
        <v>0</v>
      </c>
      <c r="K36">
        <v>0</v>
      </c>
      <c r="L36">
        <v>0</v>
      </c>
      <c r="M36">
        <v>1</v>
      </c>
      <c r="N36">
        <v>0</v>
      </c>
      <c r="O36">
        <v>1</v>
      </c>
      <c r="P36">
        <v>0</v>
      </c>
      <c r="Q36">
        <v>0</v>
      </c>
      <c r="R36">
        <v>1</v>
      </c>
      <c r="S36">
        <v>0</v>
      </c>
      <c r="T36">
        <v>0</v>
      </c>
      <c r="U36">
        <v>0</v>
      </c>
      <c r="V36">
        <v>0</v>
      </c>
      <c r="W36">
        <v>0</v>
      </c>
      <c r="X36">
        <v>0</v>
      </c>
      <c r="Y36">
        <v>0</v>
      </c>
      <c r="Z36">
        <v>0</v>
      </c>
      <c r="AA36">
        <v>0</v>
      </c>
      <c r="AB36">
        <v>0</v>
      </c>
      <c r="AC36">
        <v>0</v>
      </c>
      <c r="AD36">
        <v>0</v>
      </c>
      <c r="AE36">
        <v>0</v>
      </c>
      <c r="AF36">
        <v>0</v>
      </c>
      <c r="AG36">
        <v>0</v>
      </c>
    </row>
    <row r="37" spans="1:33">
      <c r="A37">
        <v>36</v>
      </c>
      <c r="B37" s="3" t="s">
        <v>31</v>
      </c>
      <c r="C37" s="16" t="s">
        <v>138</v>
      </c>
      <c r="D37" s="3" t="s">
        <v>30</v>
      </c>
      <c r="E37" s="3">
        <v>1087</v>
      </c>
      <c r="F37">
        <v>0</v>
      </c>
      <c r="G37">
        <v>0</v>
      </c>
      <c r="H37">
        <v>0</v>
      </c>
      <c r="I37">
        <v>0</v>
      </c>
      <c r="J37">
        <v>1</v>
      </c>
      <c r="K37">
        <v>1</v>
      </c>
      <c r="L37">
        <v>0</v>
      </c>
      <c r="M37">
        <v>1</v>
      </c>
      <c r="N37">
        <v>0</v>
      </c>
      <c r="O37">
        <v>0</v>
      </c>
      <c r="P37">
        <v>0</v>
      </c>
      <c r="Q37">
        <v>0</v>
      </c>
      <c r="R37">
        <v>1</v>
      </c>
      <c r="S37">
        <v>0</v>
      </c>
      <c r="T37">
        <v>0</v>
      </c>
      <c r="U37">
        <v>0</v>
      </c>
      <c r="V37">
        <v>0</v>
      </c>
      <c r="W37">
        <v>0</v>
      </c>
      <c r="X37">
        <v>0</v>
      </c>
      <c r="Y37">
        <v>0</v>
      </c>
      <c r="Z37">
        <v>0</v>
      </c>
      <c r="AA37">
        <v>0</v>
      </c>
      <c r="AB37">
        <v>0</v>
      </c>
      <c r="AC37">
        <v>0</v>
      </c>
      <c r="AD37">
        <v>0</v>
      </c>
      <c r="AE37">
        <v>0</v>
      </c>
      <c r="AF37">
        <v>0</v>
      </c>
      <c r="AG37">
        <v>0</v>
      </c>
    </row>
    <row r="38" spans="1:33">
      <c r="A38">
        <v>37</v>
      </c>
      <c r="B38" s="3" t="s">
        <v>21</v>
      </c>
      <c r="C38" s="16" t="s">
        <v>20</v>
      </c>
      <c r="D38" s="4" t="s">
        <v>20</v>
      </c>
      <c r="E38" s="3">
        <v>1088</v>
      </c>
      <c r="F38">
        <v>0</v>
      </c>
      <c r="G38">
        <v>0</v>
      </c>
      <c r="H38">
        <v>0</v>
      </c>
      <c r="I38">
        <v>0</v>
      </c>
      <c r="J38">
        <v>0</v>
      </c>
      <c r="K38">
        <v>0</v>
      </c>
      <c r="L38">
        <v>0</v>
      </c>
      <c r="M38">
        <v>0</v>
      </c>
      <c r="N38">
        <v>0</v>
      </c>
      <c r="O38">
        <v>0</v>
      </c>
      <c r="P38">
        <v>1</v>
      </c>
      <c r="Q38">
        <v>0</v>
      </c>
      <c r="R38">
        <v>1</v>
      </c>
      <c r="S38">
        <v>0</v>
      </c>
      <c r="T38">
        <v>0</v>
      </c>
      <c r="U38">
        <v>0</v>
      </c>
      <c r="V38">
        <v>0</v>
      </c>
      <c r="W38">
        <v>1</v>
      </c>
      <c r="X38">
        <v>0</v>
      </c>
      <c r="Y38">
        <v>0</v>
      </c>
      <c r="Z38">
        <v>0</v>
      </c>
      <c r="AA38">
        <v>0</v>
      </c>
      <c r="AB38">
        <v>0</v>
      </c>
      <c r="AC38">
        <v>0</v>
      </c>
      <c r="AD38">
        <v>0</v>
      </c>
      <c r="AE38">
        <v>0</v>
      </c>
      <c r="AF38">
        <v>0</v>
      </c>
      <c r="AG38">
        <v>0</v>
      </c>
    </row>
    <row r="39" spans="1:33">
      <c r="A39">
        <v>38</v>
      </c>
      <c r="B39" s="3" t="s">
        <v>23</v>
      </c>
      <c r="C39" s="16" t="s">
        <v>127</v>
      </c>
      <c r="D39" s="4" t="s">
        <v>22</v>
      </c>
      <c r="E39" s="3">
        <v>1160</v>
      </c>
      <c r="F39">
        <v>0</v>
      </c>
      <c r="G39">
        <v>1</v>
      </c>
      <c r="H39">
        <v>1</v>
      </c>
      <c r="I39">
        <v>1</v>
      </c>
      <c r="J39">
        <v>1</v>
      </c>
      <c r="K39">
        <v>1</v>
      </c>
      <c r="L39">
        <v>1</v>
      </c>
      <c r="M39">
        <v>1</v>
      </c>
      <c r="N39">
        <v>1</v>
      </c>
      <c r="O39">
        <v>1</v>
      </c>
      <c r="P39">
        <v>1</v>
      </c>
      <c r="Q39">
        <v>1</v>
      </c>
      <c r="R39">
        <v>1</v>
      </c>
      <c r="S39">
        <v>1</v>
      </c>
      <c r="T39">
        <v>1</v>
      </c>
      <c r="U39">
        <v>1</v>
      </c>
      <c r="V39">
        <v>1</v>
      </c>
      <c r="W39">
        <v>1</v>
      </c>
      <c r="X39">
        <v>1</v>
      </c>
      <c r="Y39">
        <v>1</v>
      </c>
      <c r="Z39">
        <v>1</v>
      </c>
      <c r="AA39">
        <v>0</v>
      </c>
      <c r="AB39">
        <v>1</v>
      </c>
      <c r="AC39">
        <v>1</v>
      </c>
      <c r="AD39">
        <v>1</v>
      </c>
      <c r="AE39">
        <v>0</v>
      </c>
      <c r="AF39">
        <v>0</v>
      </c>
      <c r="AG39">
        <v>0</v>
      </c>
    </row>
    <row r="40" spans="1:33">
      <c r="A40">
        <v>39</v>
      </c>
      <c r="B40" s="4" t="s">
        <v>107</v>
      </c>
      <c r="C40" s="16" t="s">
        <v>134</v>
      </c>
      <c r="D40" s="4" t="s">
        <v>106</v>
      </c>
      <c r="E40" s="3">
        <v>1253</v>
      </c>
      <c r="F40">
        <v>0</v>
      </c>
      <c r="G40">
        <v>0</v>
      </c>
      <c r="H40">
        <v>0</v>
      </c>
      <c r="I40">
        <v>0</v>
      </c>
      <c r="J40">
        <v>1</v>
      </c>
      <c r="K40">
        <v>1</v>
      </c>
      <c r="L40">
        <v>0</v>
      </c>
      <c r="M40">
        <v>1</v>
      </c>
      <c r="N40">
        <v>0</v>
      </c>
      <c r="O40">
        <v>0</v>
      </c>
      <c r="P40">
        <v>0</v>
      </c>
      <c r="Q40">
        <v>0</v>
      </c>
      <c r="R40">
        <v>0</v>
      </c>
      <c r="S40">
        <v>0</v>
      </c>
      <c r="T40">
        <v>0</v>
      </c>
      <c r="U40">
        <v>0</v>
      </c>
      <c r="V40">
        <v>0</v>
      </c>
      <c r="W40">
        <v>0</v>
      </c>
      <c r="X40">
        <v>0</v>
      </c>
      <c r="Y40">
        <v>0</v>
      </c>
      <c r="Z40">
        <v>0</v>
      </c>
      <c r="AA40">
        <v>0</v>
      </c>
      <c r="AB40">
        <v>0</v>
      </c>
      <c r="AC40">
        <v>0</v>
      </c>
      <c r="AD40">
        <v>0</v>
      </c>
      <c r="AE40">
        <v>1</v>
      </c>
      <c r="AF40">
        <v>0</v>
      </c>
      <c r="AG40">
        <v>0</v>
      </c>
    </row>
    <row r="41" spans="1:33">
      <c r="A41">
        <v>40</v>
      </c>
      <c r="B41" s="3" t="s">
        <v>69</v>
      </c>
      <c r="C41" s="4" t="s">
        <v>132</v>
      </c>
      <c r="D41" s="3" t="s">
        <v>68</v>
      </c>
      <c r="E41" s="3">
        <v>1274</v>
      </c>
      <c r="F41">
        <v>0</v>
      </c>
      <c r="G41">
        <v>0</v>
      </c>
      <c r="H41">
        <v>1</v>
      </c>
      <c r="I41">
        <v>0</v>
      </c>
      <c r="J41">
        <v>1</v>
      </c>
      <c r="K41">
        <v>1</v>
      </c>
      <c r="L41">
        <v>0</v>
      </c>
      <c r="M41">
        <v>1</v>
      </c>
      <c r="N41">
        <v>0</v>
      </c>
      <c r="O41">
        <v>0</v>
      </c>
      <c r="P41">
        <v>0</v>
      </c>
      <c r="Q41">
        <v>0</v>
      </c>
      <c r="R41">
        <v>1</v>
      </c>
      <c r="S41">
        <v>0</v>
      </c>
      <c r="T41">
        <v>0</v>
      </c>
      <c r="U41">
        <v>0</v>
      </c>
      <c r="V41">
        <v>0</v>
      </c>
      <c r="W41">
        <v>0</v>
      </c>
      <c r="X41">
        <v>0</v>
      </c>
      <c r="Y41">
        <v>0</v>
      </c>
      <c r="Z41">
        <v>0</v>
      </c>
      <c r="AA41">
        <v>0</v>
      </c>
      <c r="AB41">
        <v>0</v>
      </c>
      <c r="AC41">
        <v>0</v>
      </c>
      <c r="AD41">
        <v>0</v>
      </c>
      <c r="AE41">
        <v>0</v>
      </c>
      <c r="AF41">
        <v>0</v>
      </c>
      <c r="AG41">
        <v>0</v>
      </c>
    </row>
    <row r="42" spans="1:33">
      <c r="A42">
        <v>41</v>
      </c>
      <c r="B42" s="3" t="s">
        <v>27</v>
      </c>
      <c r="C42" s="16" t="s">
        <v>26</v>
      </c>
      <c r="D42" s="4" t="s">
        <v>26</v>
      </c>
      <c r="E42" s="3">
        <v>1275</v>
      </c>
      <c r="F42">
        <v>0</v>
      </c>
      <c r="G42">
        <v>0</v>
      </c>
      <c r="H42">
        <v>0</v>
      </c>
      <c r="I42">
        <v>0</v>
      </c>
      <c r="J42">
        <v>1</v>
      </c>
      <c r="K42">
        <v>1</v>
      </c>
      <c r="L42">
        <v>0</v>
      </c>
      <c r="M42">
        <v>1</v>
      </c>
      <c r="N42">
        <v>0</v>
      </c>
      <c r="O42">
        <v>0</v>
      </c>
      <c r="P42">
        <v>1</v>
      </c>
      <c r="Q42">
        <v>0</v>
      </c>
      <c r="R42">
        <v>1</v>
      </c>
      <c r="S42">
        <v>1</v>
      </c>
      <c r="T42">
        <v>0</v>
      </c>
      <c r="U42">
        <v>1</v>
      </c>
      <c r="V42">
        <v>0</v>
      </c>
      <c r="W42">
        <v>1</v>
      </c>
      <c r="X42">
        <v>1</v>
      </c>
      <c r="Y42">
        <v>0</v>
      </c>
      <c r="Z42">
        <v>0</v>
      </c>
      <c r="AA42">
        <v>0</v>
      </c>
      <c r="AB42">
        <v>0</v>
      </c>
      <c r="AC42">
        <v>0</v>
      </c>
      <c r="AD42">
        <v>0</v>
      </c>
      <c r="AE42">
        <v>0</v>
      </c>
      <c r="AF42">
        <v>0</v>
      </c>
      <c r="AG42">
        <v>0</v>
      </c>
    </row>
    <row r="43" spans="1:33">
      <c r="A43">
        <v>42</v>
      </c>
      <c r="B43" s="4" t="s">
        <v>50</v>
      </c>
      <c r="C43" s="4" t="s">
        <v>130</v>
      </c>
      <c r="D43" s="4" t="s">
        <v>49</v>
      </c>
      <c r="E43" s="3">
        <v>1305</v>
      </c>
      <c r="F43">
        <v>0</v>
      </c>
      <c r="G43">
        <v>0</v>
      </c>
      <c r="H43">
        <v>0</v>
      </c>
      <c r="I43">
        <v>0</v>
      </c>
      <c r="J43">
        <v>1</v>
      </c>
      <c r="K43">
        <v>1</v>
      </c>
      <c r="L43">
        <v>0</v>
      </c>
      <c r="M43">
        <v>1</v>
      </c>
      <c r="N43">
        <v>0</v>
      </c>
      <c r="O43">
        <v>0</v>
      </c>
      <c r="P43">
        <v>0</v>
      </c>
      <c r="Q43">
        <v>0</v>
      </c>
      <c r="R43">
        <v>1</v>
      </c>
      <c r="S43">
        <v>0</v>
      </c>
      <c r="T43">
        <v>0</v>
      </c>
      <c r="U43">
        <v>0</v>
      </c>
      <c r="V43">
        <v>0</v>
      </c>
      <c r="W43">
        <v>0</v>
      </c>
      <c r="X43">
        <v>0</v>
      </c>
      <c r="Y43">
        <v>0</v>
      </c>
      <c r="Z43">
        <v>0</v>
      </c>
      <c r="AA43">
        <v>0</v>
      </c>
      <c r="AB43">
        <v>0</v>
      </c>
      <c r="AC43">
        <v>0</v>
      </c>
      <c r="AD43">
        <v>0</v>
      </c>
      <c r="AE43">
        <v>0</v>
      </c>
      <c r="AF43">
        <v>0</v>
      </c>
      <c r="AG43">
        <v>0</v>
      </c>
    </row>
    <row r="44" spans="1:33">
      <c r="A44">
        <v>43</v>
      </c>
      <c r="B44" s="3" t="s">
        <v>113</v>
      </c>
      <c r="C44" s="16" t="s">
        <v>112</v>
      </c>
      <c r="D44" s="3" t="s">
        <v>112</v>
      </c>
      <c r="E44" s="3">
        <v>1325</v>
      </c>
      <c r="F44">
        <v>1</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c r="A45">
        <v>44</v>
      </c>
      <c r="B45" s="8" t="s">
        <v>57</v>
      </c>
      <c r="C45" s="4" t="s">
        <v>156</v>
      </c>
      <c r="D45" s="7"/>
      <c r="E45" s="3">
        <v>1352</v>
      </c>
      <c r="F45">
        <v>0</v>
      </c>
      <c r="G45">
        <v>0</v>
      </c>
      <c r="H45">
        <v>0</v>
      </c>
      <c r="I45">
        <v>0</v>
      </c>
      <c r="J45">
        <v>0</v>
      </c>
      <c r="K45">
        <v>0</v>
      </c>
      <c r="L45">
        <v>0</v>
      </c>
      <c r="M45">
        <v>0</v>
      </c>
      <c r="N45">
        <v>1</v>
      </c>
      <c r="O45">
        <v>0</v>
      </c>
      <c r="P45">
        <v>0</v>
      </c>
      <c r="Q45">
        <v>0</v>
      </c>
      <c r="R45">
        <v>0</v>
      </c>
      <c r="S45">
        <v>0</v>
      </c>
      <c r="T45">
        <v>0</v>
      </c>
      <c r="U45">
        <v>0</v>
      </c>
      <c r="V45">
        <v>0</v>
      </c>
      <c r="W45">
        <v>0</v>
      </c>
      <c r="X45">
        <v>0</v>
      </c>
      <c r="Y45">
        <v>0</v>
      </c>
      <c r="Z45">
        <v>0</v>
      </c>
      <c r="AA45">
        <v>0</v>
      </c>
      <c r="AB45">
        <v>1</v>
      </c>
      <c r="AC45">
        <v>0</v>
      </c>
      <c r="AD45">
        <v>0</v>
      </c>
      <c r="AE45">
        <v>0</v>
      </c>
      <c r="AF45">
        <v>0</v>
      </c>
      <c r="AG45">
        <v>0</v>
      </c>
    </row>
    <row r="46" spans="1:33">
      <c r="A46">
        <v>45</v>
      </c>
      <c r="B46" s="3" t="s">
        <v>29</v>
      </c>
      <c r="C46" s="16" t="s">
        <v>28</v>
      </c>
      <c r="D46" s="3" t="s">
        <v>28</v>
      </c>
      <c r="E46" s="3">
        <v>1480</v>
      </c>
      <c r="F46">
        <v>0</v>
      </c>
      <c r="G46">
        <v>0</v>
      </c>
      <c r="H46">
        <v>0</v>
      </c>
      <c r="I46">
        <v>0</v>
      </c>
      <c r="J46">
        <v>1</v>
      </c>
      <c r="K46">
        <v>0</v>
      </c>
      <c r="L46">
        <v>0</v>
      </c>
      <c r="M46">
        <v>1</v>
      </c>
      <c r="N46">
        <v>0</v>
      </c>
      <c r="O46">
        <v>0</v>
      </c>
      <c r="P46">
        <v>0</v>
      </c>
      <c r="Q46">
        <v>0</v>
      </c>
      <c r="R46">
        <v>1</v>
      </c>
      <c r="S46">
        <v>0</v>
      </c>
      <c r="T46">
        <v>0</v>
      </c>
      <c r="U46">
        <v>0</v>
      </c>
      <c r="V46">
        <v>0</v>
      </c>
      <c r="W46">
        <v>0</v>
      </c>
      <c r="X46">
        <v>0</v>
      </c>
      <c r="Y46">
        <v>0</v>
      </c>
      <c r="Z46">
        <v>0</v>
      </c>
      <c r="AA46">
        <v>0</v>
      </c>
      <c r="AB46">
        <v>0</v>
      </c>
      <c r="AC46">
        <v>0</v>
      </c>
      <c r="AD46">
        <v>0</v>
      </c>
      <c r="AE46">
        <v>0</v>
      </c>
      <c r="AF46">
        <v>0</v>
      </c>
      <c r="AG46">
        <v>0</v>
      </c>
    </row>
    <row r="47" spans="1:33">
      <c r="A47">
        <v>46</v>
      </c>
      <c r="B47" s="3" t="s">
        <v>17</v>
      </c>
      <c r="C47" s="4" t="s">
        <v>126</v>
      </c>
      <c r="D47" s="4" t="s">
        <v>16</v>
      </c>
      <c r="E47" s="3">
        <v>1530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c r="A48">
        <v>47</v>
      </c>
      <c r="B48" s="3" t="s">
        <v>3</v>
      </c>
      <c r="C48" s="3" t="s">
        <v>125</v>
      </c>
      <c r="D48" s="3" t="s">
        <v>2</v>
      </c>
      <c r="E48" s="3">
        <v>1551</v>
      </c>
      <c r="F48">
        <v>0</v>
      </c>
      <c r="G48">
        <v>1</v>
      </c>
      <c r="H48">
        <v>0</v>
      </c>
      <c r="I48">
        <v>0</v>
      </c>
      <c r="J48">
        <v>0</v>
      </c>
      <c r="K48">
        <v>1</v>
      </c>
      <c r="L48">
        <v>0</v>
      </c>
      <c r="M48">
        <v>1</v>
      </c>
      <c r="N48">
        <v>0</v>
      </c>
      <c r="O48">
        <v>1</v>
      </c>
      <c r="P48">
        <v>0</v>
      </c>
      <c r="Q48">
        <v>0</v>
      </c>
      <c r="R48">
        <v>1</v>
      </c>
      <c r="S48">
        <v>0</v>
      </c>
      <c r="T48">
        <v>0</v>
      </c>
      <c r="U48">
        <v>0</v>
      </c>
      <c r="V48">
        <v>0</v>
      </c>
      <c r="W48">
        <v>0</v>
      </c>
      <c r="X48">
        <v>0</v>
      </c>
      <c r="Y48">
        <v>0</v>
      </c>
      <c r="Z48">
        <v>1</v>
      </c>
      <c r="AA48">
        <v>0</v>
      </c>
      <c r="AB48">
        <v>0</v>
      </c>
      <c r="AC48">
        <v>0</v>
      </c>
      <c r="AD48">
        <v>1</v>
      </c>
      <c r="AE48">
        <v>0</v>
      </c>
      <c r="AF48">
        <v>0</v>
      </c>
      <c r="AG48">
        <v>0</v>
      </c>
    </row>
    <row r="49" spans="1:33">
      <c r="A49">
        <v>48</v>
      </c>
      <c r="B49" s="3" t="s">
        <v>83</v>
      </c>
      <c r="C49" s="4" t="s">
        <v>133</v>
      </c>
      <c r="D49" s="3" t="s">
        <v>82</v>
      </c>
      <c r="E49" s="3">
        <v>1575</v>
      </c>
      <c r="F49">
        <v>0</v>
      </c>
      <c r="G49">
        <v>0</v>
      </c>
      <c r="H49">
        <v>0</v>
      </c>
      <c r="I49">
        <v>0</v>
      </c>
      <c r="J49">
        <v>0</v>
      </c>
      <c r="K49">
        <v>1</v>
      </c>
      <c r="L49">
        <v>0</v>
      </c>
      <c r="M49">
        <v>0</v>
      </c>
      <c r="N49">
        <v>0</v>
      </c>
      <c r="O49">
        <v>0</v>
      </c>
      <c r="P49">
        <v>0</v>
      </c>
      <c r="Q49">
        <v>0</v>
      </c>
      <c r="R49">
        <v>0</v>
      </c>
      <c r="S49">
        <v>0</v>
      </c>
      <c r="T49">
        <v>0</v>
      </c>
      <c r="U49">
        <v>0</v>
      </c>
      <c r="V49">
        <v>0</v>
      </c>
      <c r="W49">
        <v>0</v>
      </c>
      <c r="X49">
        <v>0</v>
      </c>
      <c r="Y49">
        <v>1</v>
      </c>
      <c r="Z49">
        <v>0</v>
      </c>
      <c r="AA49">
        <v>0</v>
      </c>
      <c r="AB49">
        <v>0</v>
      </c>
      <c r="AC49">
        <v>0</v>
      </c>
      <c r="AD49">
        <v>0</v>
      </c>
      <c r="AE49">
        <v>0</v>
      </c>
      <c r="AF49">
        <v>0</v>
      </c>
      <c r="AG49">
        <v>0</v>
      </c>
    </row>
    <row r="50" spans="1:33">
      <c r="A50">
        <v>49</v>
      </c>
      <c r="B50" s="3" t="s">
        <v>81</v>
      </c>
      <c r="C50" s="16" t="s">
        <v>80</v>
      </c>
      <c r="D50" s="3" t="s">
        <v>80</v>
      </c>
      <c r="E50" s="3">
        <v>1591</v>
      </c>
      <c r="F50">
        <v>0</v>
      </c>
      <c r="G50">
        <v>0</v>
      </c>
      <c r="H50">
        <v>0</v>
      </c>
      <c r="I50">
        <v>0</v>
      </c>
      <c r="J50">
        <v>1</v>
      </c>
      <c r="K50">
        <v>1</v>
      </c>
      <c r="L50">
        <v>0</v>
      </c>
      <c r="M50">
        <v>1</v>
      </c>
      <c r="N50">
        <v>0</v>
      </c>
      <c r="O50">
        <v>0</v>
      </c>
      <c r="P50">
        <v>0</v>
      </c>
      <c r="Q50">
        <v>0</v>
      </c>
      <c r="R50">
        <v>1</v>
      </c>
      <c r="S50">
        <v>0</v>
      </c>
      <c r="T50">
        <v>0</v>
      </c>
      <c r="U50">
        <v>0</v>
      </c>
      <c r="V50">
        <v>0</v>
      </c>
      <c r="W50">
        <v>0</v>
      </c>
      <c r="X50">
        <v>0</v>
      </c>
      <c r="Y50">
        <v>0</v>
      </c>
      <c r="Z50">
        <v>0</v>
      </c>
      <c r="AA50">
        <v>0</v>
      </c>
      <c r="AB50">
        <v>0</v>
      </c>
      <c r="AC50">
        <v>0</v>
      </c>
      <c r="AD50">
        <v>0</v>
      </c>
      <c r="AE50">
        <v>0</v>
      </c>
      <c r="AF50">
        <v>0</v>
      </c>
      <c r="AG50">
        <v>0</v>
      </c>
    </row>
    <row r="51" spans="1:33">
      <c r="A51">
        <v>50</v>
      </c>
      <c r="B51" s="3" t="s">
        <v>119</v>
      </c>
      <c r="C51" t="s">
        <v>118</v>
      </c>
      <c r="D51" s="3" t="s">
        <v>118</v>
      </c>
      <c r="E51" s="3">
        <v>1626</v>
      </c>
      <c r="F51">
        <v>0</v>
      </c>
      <c r="G51">
        <v>0</v>
      </c>
      <c r="H51">
        <v>0</v>
      </c>
      <c r="I51">
        <v>0</v>
      </c>
      <c r="J51">
        <v>0</v>
      </c>
      <c r="K51">
        <v>0</v>
      </c>
      <c r="L51">
        <v>0</v>
      </c>
      <c r="M51">
        <v>0</v>
      </c>
      <c r="N51">
        <v>0</v>
      </c>
      <c r="O51">
        <v>1</v>
      </c>
      <c r="P51">
        <v>0</v>
      </c>
      <c r="Q51">
        <v>0</v>
      </c>
      <c r="R51">
        <v>0</v>
      </c>
      <c r="S51">
        <v>0</v>
      </c>
      <c r="T51">
        <v>0</v>
      </c>
      <c r="U51">
        <v>0</v>
      </c>
      <c r="V51">
        <v>0</v>
      </c>
      <c r="W51">
        <v>0</v>
      </c>
      <c r="X51">
        <v>0</v>
      </c>
      <c r="Y51">
        <v>0</v>
      </c>
      <c r="Z51">
        <v>0</v>
      </c>
      <c r="AA51">
        <v>0</v>
      </c>
      <c r="AB51">
        <v>0</v>
      </c>
      <c r="AC51">
        <v>0</v>
      </c>
      <c r="AD51">
        <v>0</v>
      </c>
      <c r="AE51">
        <v>0</v>
      </c>
      <c r="AF51">
        <v>0</v>
      </c>
      <c r="AG51">
        <v>0</v>
      </c>
    </row>
    <row r="52" spans="1:33">
      <c r="A52">
        <v>51</v>
      </c>
      <c r="B52" s="3" t="s">
        <v>63</v>
      </c>
      <c r="C52" s="16" t="s">
        <v>136</v>
      </c>
      <c r="D52" s="3" t="s">
        <v>62</v>
      </c>
      <c r="E52" s="3">
        <v>1628</v>
      </c>
      <c r="F52">
        <v>1</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v>52</v>
      </c>
      <c r="B53" s="3" t="s">
        <v>123</v>
      </c>
      <c r="C53" s="16" t="s">
        <v>148</v>
      </c>
      <c r="D53" s="3" t="s">
        <v>120</v>
      </c>
      <c r="E53" s="3">
        <v>1668</v>
      </c>
      <c r="F53">
        <v>0</v>
      </c>
      <c r="G53">
        <v>1</v>
      </c>
      <c r="H53">
        <v>0</v>
      </c>
      <c r="I53">
        <v>0</v>
      </c>
      <c r="J53">
        <v>1</v>
      </c>
      <c r="K53">
        <v>1</v>
      </c>
      <c r="L53">
        <v>0</v>
      </c>
      <c r="M53">
        <v>1</v>
      </c>
      <c r="N53">
        <v>0</v>
      </c>
      <c r="O53">
        <v>1</v>
      </c>
      <c r="P53">
        <v>0</v>
      </c>
      <c r="Q53">
        <v>0</v>
      </c>
      <c r="R53">
        <v>0</v>
      </c>
      <c r="S53">
        <v>0</v>
      </c>
      <c r="T53">
        <v>1</v>
      </c>
      <c r="U53">
        <v>0</v>
      </c>
      <c r="V53">
        <v>0</v>
      </c>
      <c r="W53">
        <v>0</v>
      </c>
      <c r="X53">
        <v>0</v>
      </c>
      <c r="Y53">
        <v>0</v>
      </c>
      <c r="Z53">
        <v>1</v>
      </c>
      <c r="AA53">
        <v>0</v>
      </c>
      <c r="AB53">
        <v>0</v>
      </c>
      <c r="AC53">
        <v>0</v>
      </c>
      <c r="AD53">
        <v>0</v>
      </c>
      <c r="AE53">
        <v>1</v>
      </c>
      <c r="AF53">
        <v>0</v>
      </c>
      <c r="AG53">
        <v>0</v>
      </c>
    </row>
    <row r="54" spans="1:33">
      <c r="A54">
        <v>53</v>
      </c>
      <c r="B54" s="8" t="s">
        <v>46</v>
      </c>
      <c r="C54" s="16" t="s">
        <v>140</v>
      </c>
      <c r="D54" s="7"/>
      <c r="E54" s="3">
        <v>1797</v>
      </c>
      <c r="F54">
        <v>0</v>
      </c>
      <c r="G54">
        <v>0</v>
      </c>
      <c r="H54">
        <v>0</v>
      </c>
      <c r="I54">
        <v>0</v>
      </c>
      <c r="J54">
        <v>1</v>
      </c>
      <c r="K54">
        <v>1</v>
      </c>
      <c r="L54">
        <v>0</v>
      </c>
      <c r="M54">
        <v>0</v>
      </c>
      <c r="N54">
        <v>0</v>
      </c>
      <c r="O54">
        <v>0</v>
      </c>
      <c r="P54">
        <v>1</v>
      </c>
      <c r="Q54">
        <v>0</v>
      </c>
      <c r="R54">
        <v>1</v>
      </c>
      <c r="S54">
        <v>0</v>
      </c>
      <c r="T54">
        <v>0</v>
      </c>
      <c r="U54">
        <v>0</v>
      </c>
      <c r="V54">
        <v>0</v>
      </c>
      <c r="W54">
        <v>0</v>
      </c>
      <c r="X54">
        <v>0</v>
      </c>
      <c r="Y54">
        <v>0</v>
      </c>
      <c r="Z54">
        <v>0</v>
      </c>
      <c r="AA54">
        <v>0</v>
      </c>
      <c r="AB54">
        <v>0</v>
      </c>
      <c r="AC54">
        <v>0</v>
      </c>
      <c r="AD54">
        <v>0</v>
      </c>
      <c r="AE54">
        <v>0</v>
      </c>
      <c r="AF54">
        <v>0</v>
      </c>
      <c r="AG54">
        <v>0</v>
      </c>
    </row>
    <row r="55" spans="1:33">
      <c r="A55">
        <v>54</v>
      </c>
      <c r="B55" s="4" t="s">
        <v>52</v>
      </c>
      <c r="C55" s="16" t="s">
        <v>141</v>
      </c>
      <c r="D55" s="4" t="s">
        <v>51</v>
      </c>
      <c r="E55" s="3">
        <v>1879</v>
      </c>
      <c r="F55">
        <v>1</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c r="A56">
        <v>55</v>
      </c>
      <c r="B56" s="3" t="s">
        <v>111</v>
      </c>
      <c r="C56" s="16" t="s">
        <v>135</v>
      </c>
      <c r="D56" s="3" t="s">
        <v>110</v>
      </c>
      <c r="E56" s="3">
        <v>1891</v>
      </c>
      <c r="F56">
        <v>0</v>
      </c>
      <c r="G56">
        <v>0</v>
      </c>
      <c r="H56">
        <v>0</v>
      </c>
      <c r="I56">
        <v>0</v>
      </c>
      <c r="J56">
        <v>0</v>
      </c>
      <c r="K56">
        <v>0</v>
      </c>
      <c r="L56">
        <v>0</v>
      </c>
      <c r="M56">
        <v>1</v>
      </c>
      <c r="N56">
        <v>0</v>
      </c>
      <c r="O56">
        <v>1</v>
      </c>
      <c r="P56">
        <v>0</v>
      </c>
      <c r="Q56">
        <v>0</v>
      </c>
      <c r="R56">
        <v>1</v>
      </c>
      <c r="S56">
        <v>0</v>
      </c>
      <c r="T56">
        <v>0</v>
      </c>
      <c r="U56">
        <v>0</v>
      </c>
      <c r="V56">
        <v>0</v>
      </c>
      <c r="W56">
        <v>0</v>
      </c>
      <c r="X56">
        <v>0</v>
      </c>
      <c r="Y56">
        <v>0</v>
      </c>
      <c r="Z56">
        <v>0</v>
      </c>
      <c r="AA56">
        <v>0</v>
      </c>
      <c r="AB56">
        <v>0</v>
      </c>
      <c r="AC56">
        <v>0</v>
      </c>
      <c r="AD56">
        <v>0</v>
      </c>
      <c r="AE56">
        <v>0</v>
      </c>
      <c r="AF56">
        <v>0</v>
      </c>
      <c r="AG56">
        <v>0</v>
      </c>
    </row>
    <row r="57" spans="1:33">
      <c r="A57">
        <v>56</v>
      </c>
      <c r="B57" s="3" t="s">
        <v>85</v>
      </c>
      <c r="C57" s="16" t="s">
        <v>146</v>
      </c>
      <c r="D57" s="3" t="s">
        <v>84</v>
      </c>
      <c r="E57" s="3">
        <v>1898</v>
      </c>
      <c r="F57">
        <v>0</v>
      </c>
      <c r="G57">
        <v>1</v>
      </c>
      <c r="H57">
        <v>0</v>
      </c>
      <c r="I57">
        <v>1</v>
      </c>
      <c r="J57">
        <v>1</v>
      </c>
      <c r="K57">
        <v>1</v>
      </c>
      <c r="L57">
        <v>0</v>
      </c>
      <c r="M57">
        <v>1</v>
      </c>
      <c r="N57">
        <v>1</v>
      </c>
      <c r="O57">
        <v>0</v>
      </c>
      <c r="P57">
        <v>1</v>
      </c>
      <c r="Q57">
        <v>1</v>
      </c>
      <c r="R57">
        <v>1</v>
      </c>
      <c r="S57">
        <v>0</v>
      </c>
      <c r="T57">
        <v>0</v>
      </c>
      <c r="U57">
        <v>0</v>
      </c>
      <c r="V57">
        <v>0</v>
      </c>
      <c r="W57">
        <v>1</v>
      </c>
      <c r="X57">
        <v>0</v>
      </c>
      <c r="Y57">
        <v>0</v>
      </c>
      <c r="Z57">
        <v>0</v>
      </c>
      <c r="AA57">
        <v>0</v>
      </c>
      <c r="AB57">
        <v>1</v>
      </c>
      <c r="AC57">
        <v>0</v>
      </c>
      <c r="AD57">
        <v>0</v>
      </c>
      <c r="AE57">
        <v>0</v>
      </c>
      <c r="AF57">
        <v>1</v>
      </c>
      <c r="AG57">
        <v>1</v>
      </c>
    </row>
    <row r="58" spans="1:33">
      <c r="A58">
        <v>57</v>
      </c>
      <c r="B58" s="3" t="s">
        <v>79</v>
      </c>
      <c r="C58" s="16" t="s">
        <v>78</v>
      </c>
      <c r="D58" s="3" t="s">
        <v>78</v>
      </c>
      <c r="E58" s="3">
        <v>1902</v>
      </c>
      <c r="F58">
        <v>0</v>
      </c>
      <c r="G58">
        <v>0</v>
      </c>
      <c r="H58">
        <v>0</v>
      </c>
      <c r="I58">
        <v>0</v>
      </c>
      <c r="J58">
        <v>1</v>
      </c>
      <c r="K58">
        <v>1</v>
      </c>
      <c r="L58">
        <v>0</v>
      </c>
      <c r="M58">
        <v>1</v>
      </c>
      <c r="N58">
        <v>0</v>
      </c>
      <c r="O58">
        <v>0</v>
      </c>
      <c r="P58">
        <v>1</v>
      </c>
      <c r="Q58">
        <v>0</v>
      </c>
      <c r="R58">
        <v>1</v>
      </c>
      <c r="S58">
        <v>0</v>
      </c>
      <c r="T58">
        <v>0</v>
      </c>
      <c r="U58">
        <v>0</v>
      </c>
      <c r="V58">
        <v>0</v>
      </c>
      <c r="W58">
        <v>0</v>
      </c>
      <c r="X58">
        <v>0</v>
      </c>
      <c r="Y58">
        <v>0</v>
      </c>
      <c r="Z58">
        <v>0</v>
      </c>
      <c r="AA58">
        <v>0</v>
      </c>
      <c r="AB58">
        <v>0</v>
      </c>
      <c r="AC58">
        <v>0</v>
      </c>
      <c r="AD58">
        <v>0</v>
      </c>
      <c r="AE58">
        <v>0</v>
      </c>
      <c r="AF58">
        <v>0</v>
      </c>
      <c r="AG58">
        <v>0</v>
      </c>
    </row>
    <row r="59" spans="1:33">
      <c r="A59">
        <v>58</v>
      </c>
      <c r="B59" s="3" t="s">
        <v>99</v>
      </c>
      <c r="C59" s="16" t="s">
        <v>98</v>
      </c>
      <c r="D59" s="3" t="s">
        <v>98</v>
      </c>
      <c r="E59" s="3">
        <v>1905</v>
      </c>
      <c r="F59">
        <v>0</v>
      </c>
      <c r="G59">
        <v>0</v>
      </c>
      <c r="H59">
        <v>0</v>
      </c>
      <c r="I59">
        <v>1</v>
      </c>
      <c r="J59">
        <v>0</v>
      </c>
      <c r="K59">
        <v>0</v>
      </c>
      <c r="L59">
        <v>0</v>
      </c>
      <c r="M59">
        <v>0</v>
      </c>
      <c r="N59">
        <v>0</v>
      </c>
      <c r="O59">
        <v>0</v>
      </c>
      <c r="P59">
        <v>1</v>
      </c>
      <c r="Q59">
        <v>0</v>
      </c>
      <c r="R59">
        <v>1</v>
      </c>
      <c r="S59">
        <v>0</v>
      </c>
      <c r="T59">
        <v>0</v>
      </c>
      <c r="U59">
        <v>0</v>
      </c>
      <c r="V59">
        <v>0</v>
      </c>
      <c r="W59">
        <v>1</v>
      </c>
      <c r="X59">
        <v>0</v>
      </c>
      <c r="Y59">
        <v>0</v>
      </c>
      <c r="Z59">
        <v>0</v>
      </c>
      <c r="AA59">
        <v>0</v>
      </c>
      <c r="AB59">
        <v>0</v>
      </c>
      <c r="AC59">
        <v>0</v>
      </c>
      <c r="AD59">
        <v>0</v>
      </c>
      <c r="AE59">
        <v>0</v>
      </c>
      <c r="AF59">
        <v>0</v>
      </c>
      <c r="AG59">
        <v>0</v>
      </c>
    </row>
    <row r="60" spans="1:33">
      <c r="A60">
        <v>59</v>
      </c>
      <c r="B60" s="3" t="s">
        <v>77</v>
      </c>
      <c r="C60" s="16" t="s">
        <v>144</v>
      </c>
      <c r="D60" s="3" t="s">
        <v>76</v>
      </c>
      <c r="E60" s="3">
        <v>1906</v>
      </c>
      <c r="F60">
        <v>1</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c r="A61">
        <v>60</v>
      </c>
      <c r="B61" s="3" t="s">
        <v>71</v>
      </c>
      <c r="C61" s="16" t="s">
        <v>157</v>
      </c>
      <c r="D61" s="3" t="s">
        <v>70</v>
      </c>
      <c r="E61" s="3">
        <v>1912</v>
      </c>
      <c r="F61">
        <v>0</v>
      </c>
      <c r="G61">
        <v>0</v>
      </c>
      <c r="H61">
        <v>0</v>
      </c>
      <c r="I61">
        <v>0</v>
      </c>
      <c r="J61">
        <v>0</v>
      </c>
      <c r="K61">
        <v>0</v>
      </c>
      <c r="L61">
        <v>0</v>
      </c>
      <c r="M61">
        <v>0</v>
      </c>
      <c r="N61">
        <v>0</v>
      </c>
      <c r="O61">
        <v>1</v>
      </c>
      <c r="P61">
        <v>0</v>
      </c>
      <c r="Q61">
        <v>0</v>
      </c>
      <c r="R61">
        <v>1</v>
      </c>
      <c r="S61">
        <v>1</v>
      </c>
      <c r="T61">
        <v>0</v>
      </c>
      <c r="U61">
        <v>0</v>
      </c>
      <c r="V61">
        <v>1</v>
      </c>
      <c r="W61">
        <v>0</v>
      </c>
      <c r="X61">
        <v>0</v>
      </c>
      <c r="Y61">
        <v>0</v>
      </c>
      <c r="Z61">
        <v>0</v>
      </c>
      <c r="AA61">
        <v>0</v>
      </c>
      <c r="AB61">
        <v>0</v>
      </c>
      <c r="AC61">
        <v>0</v>
      </c>
      <c r="AD61">
        <v>0</v>
      </c>
      <c r="AE61">
        <v>0</v>
      </c>
      <c r="AF61">
        <v>0</v>
      </c>
      <c r="AG61">
        <v>0</v>
      </c>
    </row>
    <row r="62" spans="1:33">
      <c r="A62">
        <v>61</v>
      </c>
      <c r="B62" s="4" t="s">
        <v>101</v>
      </c>
      <c r="C62" s="16" t="s">
        <v>147</v>
      </c>
      <c r="D62" s="4" t="s">
        <v>100</v>
      </c>
      <c r="E62" s="3">
        <v>1926</v>
      </c>
      <c r="F62">
        <v>0</v>
      </c>
      <c r="G62">
        <v>0</v>
      </c>
      <c r="H62">
        <v>0</v>
      </c>
      <c r="I62">
        <v>0</v>
      </c>
      <c r="J62">
        <v>0</v>
      </c>
      <c r="K62">
        <v>0</v>
      </c>
      <c r="L62">
        <v>0</v>
      </c>
      <c r="M62">
        <v>1</v>
      </c>
      <c r="N62">
        <v>0</v>
      </c>
      <c r="O62">
        <v>1</v>
      </c>
      <c r="P62">
        <v>0</v>
      </c>
      <c r="Q62">
        <v>0</v>
      </c>
      <c r="R62">
        <v>1</v>
      </c>
      <c r="S62">
        <v>0</v>
      </c>
      <c r="T62">
        <v>0</v>
      </c>
      <c r="U62">
        <v>0</v>
      </c>
      <c r="V62">
        <v>0</v>
      </c>
      <c r="W62">
        <v>0</v>
      </c>
      <c r="X62">
        <v>0</v>
      </c>
      <c r="Y62">
        <v>0</v>
      </c>
      <c r="Z62">
        <v>0</v>
      </c>
      <c r="AA62">
        <v>0</v>
      </c>
      <c r="AB62">
        <v>0</v>
      </c>
      <c r="AC62">
        <v>0</v>
      </c>
      <c r="AD62">
        <v>0</v>
      </c>
      <c r="AE62">
        <v>0</v>
      </c>
      <c r="AF62">
        <v>0</v>
      </c>
      <c r="AG62">
        <v>0</v>
      </c>
    </row>
    <row r="63" spans="1:33">
      <c r="A63">
        <v>62</v>
      </c>
      <c r="B63" s="3" t="s">
        <v>67</v>
      </c>
      <c r="C63" s="16" t="s">
        <v>66</v>
      </c>
      <c r="D63" s="3" t="s">
        <v>66</v>
      </c>
      <c r="E63" s="3">
        <v>1944</v>
      </c>
      <c r="F63">
        <v>0</v>
      </c>
      <c r="G63">
        <v>0</v>
      </c>
      <c r="H63">
        <v>0</v>
      </c>
      <c r="I63">
        <v>0</v>
      </c>
      <c r="J63">
        <v>0</v>
      </c>
      <c r="K63">
        <v>0</v>
      </c>
      <c r="L63">
        <v>0</v>
      </c>
      <c r="M63">
        <v>1</v>
      </c>
      <c r="N63">
        <v>0</v>
      </c>
      <c r="O63">
        <v>0</v>
      </c>
      <c r="P63">
        <v>1</v>
      </c>
      <c r="Q63">
        <v>0</v>
      </c>
      <c r="R63">
        <v>1</v>
      </c>
      <c r="S63">
        <v>0</v>
      </c>
      <c r="T63">
        <v>0</v>
      </c>
      <c r="U63">
        <v>0</v>
      </c>
      <c r="V63">
        <v>0</v>
      </c>
      <c r="W63">
        <v>0</v>
      </c>
      <c r="X63">
        <v>0</v>
      </c>
      <c r="Y63">
        <v>0</v>
      </c>
      <c r="Z63">
        <v>0</v>
      </c>
      <c r="AA63">
        <v>0</v>
      </c>
      <c r="AB63">
        <v>0</v>
      </c>
      <c r="AC63">
        <v>0</v>
      </c>
      <c r="AD63">
        <v>0</v>
      </c>
      <c r="AE63">
        <v>0</v>
      </c>
      <c r="AF63">
        <v>0</v>
      </c>
      <c r="AG63">
        <v>0</v>
      </c>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3"/>
  <sheetViews>
    <sheetView topLeftCell="D1" workbookViewId="0">
      <pane xSplit="1" ySplit="1" topLeftCell="E2" activePane="bottomRight" state="frozen"/>
      <selection activeCell="D1" sqref="D1"/>
      <selection pane="topRight" activeCell="E1" sqref="E1"/>
      <selection pane="bottomLeft" activeCell="D2" sqref="D2"/>
      <selection pane="bottomRight" activeCell="AI16" sqref="AI16"/>
    </sheetView>
  </sheetViews>
  <sheetFormatPr baseColWidth="10" defaultRowHeight="15" x14ac:dyDescent="0"/>
  <cols>
    <col min="1" max="1" width="6.1640625" bestFit="1" customWidth="1"/>
    <col min="2" max="2" width="40.83203125" bestFit="1" customWidth="1"/>
    <col min="5" max="5" width="15.83203125" customWidth="1"/>
    <col min="6" max="6" width="108" style="11" bestFit="1" customWidth="1"/>
    <col min="7" max="7" width="8.33203125" bestFit="1" customWidth="1"/>
    <col min="8" max="8" width="5.1640625" bestFit="1" customWidth="1"/>
    <col min="9" max="9" width="4.33203125" bestFit="1" customWidth="1"/>
    <col min="10" max="10" width="6" bestFit="1" customWidth="1"/>
    <col min="11" max="11" width="3.1640625" bestFit="1" customWidth="1"/>
    <col min="12" max="12" width="5.1640625" bestFit="1" customWidth="1"/>
    <col min="13" max="13" width="3.1640625" bestFit="1" customWidth="1"/>
    <col min="14" max="14" width="5.1640625" bestFit="1" customWidth="1"/>
    <col min="15" max="15" width="2.6640625" bestFit="1" customWidth="1"/>
    <col min="16" max="16" width="6.1640625" bestFit="1" customWidth="1"/>
    <col min="17" max="17" width="5.1640625" bestFit="1" customWidth="1"/>
    <col min="18" max="18" width="4" bestFit="1" customWidth="1"/>
    <col min="19" max="19" width="5.6640625" bestFit="1" customWidth="1"/>
    <col min="20" max="20" width="6.5" bestFit="1" customWidth="1"/>
    <col min="21" max="21" width="6.6640625" bestFit="1" customWidth="1"/>
    <col min="22" max="22" width="5.83203125" bestFit="1" customWidth="1"/>
    <col min="23" max="23" width="6.5" bestFit="1" customWidth="1"/>
    <col min="24" max="24" width="6.6640625" bestFit="1" customWidth="1"/>
    <col min="25" max="25" width="5.5" bestFit="1" customWidth="1"/>
    <col min="26" max="27" width="5.1640625" bestFit="1" customWidth="1"/>
    <col min="28" max="28" width="3.1640625" bestFit="1" customWidth="1"/>
    <col min="29" max="29" width="3.83203125" bestFit="1" customWidth="1"/>
    <col min="30" max="30" width="5.5" bestFit="1" customWidth="1"/>
    <col min="31" max="31" width="5.6640625" bestFit="1" customWidth="1"/>
    <col min="32" max="32" width="5" bestFit="1" customWidth="1"/>
    <col min="33" max="34" width="3.5" bestFit="1" customWidth="1"/>
  </cols>
  <sheetData>
    <row r="1" spans="1:34">
      <c r="A1" s="9" t="s">
        <v>158</v>
      </c>
      <c r="B1" s="2" t="s">
        <v>1</v>
      </c>
      <c r="C1" s="2" t="s">
        <v>159</v>
      </c>
      <c r="D1" s="1" t="s">
        <v>0</v>
      </c>
      <c r="E1" s="1" t="s">
        <v>124</v>
      </c>
      <c r="G1" s="9" t="s">
        <v>807</v>
      </c>
      <c r="H1" s="9" t="s">
        <v>808</v>
      </c>
      <c r="I1" s="9" t="s">
        <v>809</v>
      </c>
      <c r="J1" s="9" t="s">
        <v>810</v>
      </c>
      <c r="K1" s="9" t="s">
        <v>811</v>
      </c>
      <c r="L1" s="9" t="s">
        <v>812</v>
      </c>
      <c r="M1" s="9" t="s">
        <v>813</v>
      </c>
      <c r="N1" s="9" t="s">
        <v>814</v>
      </c>
      <c r="O1" s="9" t="s">
        <v>847</v>
      </c>
      <c r="P1" s="9" t="s">
        <v>815</v>
      </c>
      <c r="Q1" s="9" t="s">
        <v>816</v>
      </c>
      <c r="R1" s="9" t="s">
        <v>851</v>
      </c>
      <c r="S1" s="9" t="s">
        <v>853</v>
      </c>
      <c r="T1" s="9" t="s">
        <v>855</v>
      </c>
      <c r="U1" s="9" t="s">
        <v>857</v>
      </c>
      <c r="V1" s="9" t="s">
        <v>859</v>
      </c>
      <c r="W1" s="9" t="s">
        <v>861</v>
      </c>
      <c r="X1" s="9" t="s">
        <v>863</v>
      </c>
      <c r="Y1" s="9" t="s">
        <v>865</v>
      </c>
      <c r="Z1" s="9" t="s">
        <v>867</v>
      </c>
      <c r="AA1" s="9" t="s">
        <v>869</v>
      </c>
      <c r="AB1" s="9" t="s">
        <v>871</v>
      </c>
      <c r="AC1" s="9" t="s">
        <v>873</v>
      </c>
      <c r="AD1" s="9" t="s">
        <v>875</v>
      </c>
      <c r="AE1" s="9" t="s">
        <v>877</v>
      </c>
      <c r="AF1" s="9" t="s">
        <v>879</v>
      </c>
      <c r="AG1" s="9" t="s">
        <v>881</v>
      </c>
      <c r="AH1" s="25" t="s">
        <v>883</v>
      </c>
    </row>
    <row r="2" spans="1:34">
      <c r="A2">
        <v>1</v>
      </c>
      <c r="B2" s="4" t="s">
        <v>48</v>
      </c>
      <c r="C2" s="3">
        <v>6</v>
      </c>
      <c r="D2" s="4" t="s">
        <v>47</v>
      </c>
      <c r="E2" s="4" t="s">
        <v>47</v>
      </c>
      <c r="F2" s="11" t="s">
        <v>747</v>
      </c>
      <c r="G2">
        <f t="shared" ref="G2" si="0">IF(ISNUMBER(FIND("AM",F2)), 1, 0)</f>
        <v>0</v>
      </c>
      <c r="H2">
        <f>IF(ISNUMBER(FIND("BME",F2)), 1, 0)</f>
        <v>0</v>
      </c>
      <c r="I2">
        <f>IF(ISNUMBER(FIND("ChE",F2)), 1, 0)</f>
        <v>1</v>
      </c>
      <c r="J2">
        <f>IF(ISNUMBER(FIND("CmpE",F2)), 1, 0)</f>
        <v>0</v>
      </c>
      <c r="K2">
        <f>IF(ISNUMBER(FIND("CS",F2)), 1, 0)</f>
        <v>1</v>
      </c>
      <c r="L2">
        <f>IF(ISNUMBER(FIND("Econ",F2)), 1, 0)</f>
        <v>0</v>
      </c>
      <c r="M2">
        <f>IF(ISNUMBER(FIND("EE",F2)), 1, 0)</f>
        <v>1</v>
      </c>
      <c r="N2">
        <f>IF(ISNUMBER(FIND("EnvE",F2)), 1, 0)</f>
        <v>0</v>
      </c>
      <c r="O2">
        <f>IF(ISNUMBER(FIND("IE",F2)), 1, 0)</f>
        <v>1</v>
      </c>
      <c r="P2">
        <f>IF(ISNUMBER(FIND("MaDE",F2)), 1, 0)</f>
        <v>0</v>
      </c>
      <c r="Q2">
        <f>IF(ISNUMBER(FIND("MBP",F2)), 1, 0)</f>
        <v>0</v>
      </c>
      <c r="R2">
        <f>IF(ISNUMBER(FIND("ME",F2)), 1, 0)</f>
        <v>1</v>
      </c>
      <c r="S2">
        <f>IF(ISNUMBER(FIND("MEM",F2)), 1, 0)</f>
        <v>0</v>
      </c>
      <c r="T2">
        <f>IF(ISNUMBER(FIND("MMM",F2)), 1, 0)</f>
        <v>0</v>
      </c>
      <c r="U2">
        <f>IF(ISNUMBER(FIND("MPDD",F2)), 1, 0)</f>
        <v>0</v>
      </c>
      <c r="V2">
        <f>IF(ISNUMBER(FIND("MPM",F2)), 1, 0)</f>
        <v>0</v>
      </c>
      <c r="W2">
        <f>IF(ISNUMBER(FIND("MatSE",F2)), 1, 0)</f>
        <v>1</v>
      </c>
      <c r="X2">
        <f>IF(ISNUMBER(FIND("MSEDI",F2)), 1, 0)</f>
        <v>0</v>
      </c>
      <c r="Y2">
        <f>IF(ISNUMBER(FIND("MSIT",F2)), 1, 0)</f>
        <v>0</v>
      </c>
      <c r="Z2">
        <f>IF(ISNUMBER(FIND("TAM",F2)), 1, 0)</f>
        <v>0</v>
      </c>
      <c r="AA2">
        <f>IF(ISNUMBER(FIND("UND",F2)), 1, 0)</f>
        <v>0</v>
      </c>
      <c r="AB2">
        <f>IF(ISNUMBER(FIND("CE",F2)), 1, 0)</f>
        <v>0</v>
      </c>
      <c r="AC2">
        <f>IF(ISNUMBER(FIND("ISP",F2)), 1, 0)</f>
        <v>0</v>
      </c>
      <c r="AD2">
        <f>IF(ISNUMBER(FIND("MIES",F2)), 1, 0)</f>
        <v>0</v>
      </c>
      <c r="AE2">
        <f>IF(ISNUMBER(FIND("MSiA",F2)), 1, 0)</f>
        <v>0</v>
      </c>
      <c r="AF2">
        <f>IF(ISNUMBER(FIND("MSR",F2)), 1, 0)</f>
        <v>0</v>
      </c>
      <c r="AG2">
        <f>IF(ISNUMBER(FIND("AP",F2)), 1, 0)</f>
        <v>0</v>
      </c>
      <c r="AH2">
        <f>IF(ISNUMBER(FIND("All",F2)), 1, 0)</f>
        <v>0</v>
      </c>
    </row>
    <row r="3" spans="1:34">
      <c r="A3">
        <v>2</v>
      </c>
      <c r="B3" s="3" t="s">
        <v>13</v>
      </c>
      <c r="C3" s="3">
        <v>43</v>
      </c>
      <c r="D3" s="4" t="s">
        <v>12</v>
      </c>
      <c r="E3" s="16" t="s">
        <v>12</v>
      </c>
      <c r="F3" s="11" t="s">
        <v>746</v>
      </c>
      <c r="G3">
        <f t="shared" ref="G3" si="1">IF(ISNUMBER(FIND("AM",F3)), 1, 0)</f>
        <v>0</v>
      </c>
      <c r="H3">
        <f t="shared" ref="H3:H63" si="2">IF(ISNUMBER(FIND("BME",F3)), 1, 0)</f>
        <v>0</v>
      </c>
      <c r="I3">
        <f t="shared" ref="I3:I63" si="3">IF(ISNUMBER(FIND("ChE",F3)), 1, 0)</f>
        <v>1</v>
      </c>
      <c r="J3">
        <f t="shared" ref="J3:J63" si="4">IF(ISNUMBER(FIND("CmpE",F3)), 1, 0)</f>
        <v>0</v>
      </c>
      <c r="K3">
        <f t="shared" ref="K3:K63" si="5">IF(ISNUMBER(FIND("CS",F3)), 1, 0)</f>
        <v>0</v>
      </c>
      <c r="L3">
        <f t="shared" ref="L3:L63" si="6">IF(ISNUMBER(FIND("Econ",F3)), 1, 0)</f>
        <v>0</v>
      </c>
      <c r="M3">
        <f t="shared" ref="M3:M63" si="7">IF(ISNUMBER(FIND("EE",F3)), 1, 0)</f>
        <v>1</v>
      </c>
      <c r="N3">
        <f>IF(ISNUMBER(FIND("EnvE",F3)), 1, 0)</f>
        <v>0</v>
      </c>
      <c r="O3">
        <f>IF(ISNUMBER(FIND("IE",F3)), 1, 0)</f>
        <v>1</v>
      </c>
      <c r="P3">
        <f>IF(ISNUMBER(FIND("MaDE",F3)), 1, 0)</f>
        <v>1</v>
      </c>
      <c r="Q3">
        <f>IF(ISNUMBER(FIND("MBP",F3)), 1, 0)</f>
        <v>0</v>
      </c>
      <c r="R3">
        <f>IF(ISNUMBER(FIND("ME",F3)), 1, 0)</f>
        <v>1</v>
      </c>
      <c r="S3">
        <f>IF(ISNUMBER(FIND("MEM",F3)), 1, 0)</f>
        <v>0</v>
      </c>
      <c r="T3">
        <f>IF(ISNUMBER(FIND("MMM",F3)), 1, 0)</f>
        <v>0</v>
      </c>
      <c r="U3">
        <f>IF(ISNUMBER(FIND("MPDD",F3)), 1, 0)</f>
        <v>0</v>
      </c>
      <c r="V3">
        <f t="shared" ref="V3:V63" si="8">IF(ISNUMBER(FIND("MPM",F3)), 1, 0)</f>
        <v>0</v>
      </c>
      <c r="W3">
        <f t="shared" ref="W3:W63" si="9">IF(ISNUMBER(FIND("MatSE",F3)), 1, 0)</f>
        <v>1</v>
      </c>
      <c r="X3">
        <f t="shared" ref="X3:X63" si="10">IF(ISNUMBER(FIND("MSEDI",F3)), 1, 0)</f>
        <v>0</v>
      </c>
      <c r="Y3">
        <f t="shared" ref="Y3:Y63" si="11">IF(ISNUMBER(FIND("MSIT",F3)), 1, 0)</f>
        <v>0</v>
      </c>
      <c r="Z3">
        <f t="shared" ref="Z3:Z63" si="12">IF(ISNUMBER(FIND("TAM",F3)), 1, 0)</f>
        <v>0</v>
      </c>
      <c r="AA3">
        <f t="shared" ref="AA3:AA63" si="13">IF(ISNUMBER(FIND("UND",F3)), 1, 0)</f>
        <v>0</v>
      </c>
      <c r="AB3">
        <f t="shared" ref="AB3:AB63" si="14">IF(ISNUMBER(FIND("CE",F3)), 1, 0)</f>
        <v>0</v>
      </c>
      <c r="AC3">
        <f t="shared" ref="AC3:AC63" si="15">IF(ISNUMBER(FIND("ISP",F3)), 1, 0)</f>
        <v>0</v>
      </c>
      <c r="AD3">
        <f t="shared" ref="AD3:AD63" si="16">IF(ISNUMBER(FIND("MIES",F3)), 1, 0)</f>
        <v>0</v>
      </c>
      <c r="AE3">
        <f t="shared" ref="AE3:AE63" si="17">IF(ISNUMBER(FIND("MSiA",F3)), 1, 0)</f>
        <v>0</v>
      </c>
      <c r="AF3">
        <f t="shared" ref="AF3:AF63" si="18">IF(ISNUMBER(FIND("MSR",F3)), 1, 0)</f>
        <v>0</v>
      </c>
      <c r="AG3">
        <f t="shared" ref="AG3:AG63" si="19">IF(ISNUMBER(FIND("AP",F3)), 1, 0)</f>
        <v>0</v>
      </c>
      <c r="AH3">
        <f t="shared" ref="AH3:AH63" si="20">IF(ISNUMBER(FIND("All",F3)), 1, 0)</f>
        <v>0</v>
      </c>
    </row>
    <row r="4" spans="1:34">
      <c r="A4">
        <v>3</v>
      </c>
      <c r="B4" s="3" t="s">
        <v>5</v>
      </c>
      <c r="C4" s="3">
        <v>49</v>
      </c>
      <c r="D4" s="3" t="s">
        <v>4</v>
      </c>
      <c r="E4" t="s">
        <v>4</v>
      </c>
      <c r="F4" s="11" t="s">
        <v>745</v>
      </c>
      <c r="G4">
        <f t="shared" ref="G4" si="21">IF(ISNUMBER(FIND("AM",F4)), 1, 0)</f>
        <v>1</v>
      </c>
      <c r="H4">
        <f t="shared" si="2"/>
        <v>1</v>
      </c>
      <c r="I4">
        <f t="shared" si="3"/>
        <v>1</v>
      </c>
      <c r="J4">
        <f t="shared" si="4"/>
        <v>1</v>
      </c>
      <c r="K4">
        <f t="shared" si="5"/>
        <v>1</v>
      </c>
      <c r="L4">
        <f t="shared" si="6"/>
        <v>1</v>
      </c>
      <c r="M4">
        <f t="shared" si="7"/>
        <v>1</v>
      </c>
      <c r="N4">
        <f t="shared" ref="N4:N63" si="22">IF(ISNUMBER(FIND("EnvE",F4)), 1, 0)</f>
        <v>1</v>
      </c>
      <c r="O4">
        <f t="shared" ref="O4:O63" si="23">IF(ISNUMBER(FIND("IE",F4)), 1, 0)</f>
        <v>1</v>
      </c>
      <c r="P4">
        <f t="shared" ref="P4:P63" si="24">IF(ISNUMBER(FIND("MaDE",F4)), 1, 0)</f>
        <v>1</v>
      </c>
      <c r="Q4">
        <f t="shared" ref="Q4:Q63" si="25">IF(ISNUMBER(FIND("MBP",F4)), 1, 0)</f>
        <v>0</v>
      </c>
      <c r="R4">
        <f t="shared" ref="R4:R63" si="26">IF(ISNUMBER(FIND("ME",F4)), 1, 0)</f>
        <v>1</v>
      </c>
      <c r="S4">
        <f t="shared" ref="S4:S63" si="27">IF(ISNUMBER(FIND("MEM",F4)), 1, 0)</f>
        <v>1</v>
      </c>
      <c r="T4">
        <f t="shared" ref="T4:T63" si="28">IF(ISNUMBER(FIND("MMM",F4)), 1, 0)</f>
        <v>0</v>
      </c>
      <c r="U4">
        <f t="shared" ref="U4:U63" si="29">IF(ISNUMBER(FIND("MPDD",F4)), 1, 0)</f>
        <v>0</v>
      </c>
      <c r="V4">
        <f t="shared" si="8"/>
        <v>0</v>
      </c>
      <c r="W4">
        <f t="shared" si="9"/>
        <v>1</v>
      </c>
      <c r="X4">
        <f t="shared" si="10"/>
        <v>1</v>
      </c>
      <c r="Y4">
        <f t="shared" si="11"/>
        <v>1</v>
      </c>
      <c r="Z4">
        <f t="shared" si="12"/>
        <v>0</v>
      </c>
      <c r="AA4">
        <f t="shared" si="13"/>
        <v>0</v>
      </c>
      <c r="AB4">
        <f t="shared" si="14"/>
        <v>1</v>
      </c>
      <c r="AC4">
        <f t="shared" si="15"/>
        <v>0</v>
      </c>
      <c r="AD4">
        <f t="shared" si="16"/>
        <v>0</v>
      </c>
      <c r="AE4">
        <f t="shared" si="17"/>
        <v>1</v>
      </c>
      <c r="AF4">
        <f t="shared" si="18"/>
        <v>0</v>
      </c>
      <c r="AG4">
        <f t="shared" si="19"/>
        <v>0</v>
      </c>
      <c r="AH4">
        <f t="shared" si="20"/>
        <v>0</v>
      </c>
    </row>
    <row r="5" spans="1:34">
      <c r="A5">
        <v>4</v>
      </c>
      <c r="B5" s="3" t="s">
        <v>33</v>
      </c>
      <c r="C5" s="3">
        <v>92</v>
      </c>
      <c r="D5" s="3" t="s">
        <v>32</v>
      </c>
      <c r="E5" s="16" t="s">
        <v>32</v>
      </c>
      <c r="F5" s="11" t="s">
        <v>712</v>
      </c>
      <c r="G5">
        <f t="shared" ref="G5" si="30">IF(ISNUMBER(FIND("AM",F5)), 1, 0)</f>
        <v>0</v>
      </c>
      <c r="H5">
        <f t="shared" si="2"/>
        <v>0</v>
      </c>
      <c r="I5">
        <f t="shared" si="3"/>
        <v>0</v>
      </c>
      <c r="J5">
        <f t="shared" si="4"/>
        <v>0</v>
      </c>
      <c r="K5">
        <f t="shared" si="5"/>
        <v>0</v>
      </c>
      <c r="L5">
        <f t="shared" si="6"/>
        <v>0</v>
      </c>
      <c r="M5">
        <f t="shared" si="7"/>
        <v>0</v>
      </c>
      <c r="N5">
        <f t="shared" si="22"/>
        <v>0</v>
      </c>
      <c r="O5">
        <f t="shared" si="23"/>
        <v>1</v>
      </c>
      <c r="P5">
        <f t="shared" si="24"/>
        <v>0</v>
      </c>
      <c r="Q5">
        <f t="shared" si="25"/>
        <v>0</v>
      </c>
      <c r="R5">
        <f t="shared" si="26"/>
        <v>0</v>
      </c>
      <c r="S5">
        <f t="shared" si="27"/>
        <v>0</v>
      </c>
      <c r="T5">
        <f t="shared" si="28"/>
        <v>0</v>
      </c>
      <c r="U5">
        <f t="shared" si="29"/>
        <v>0</v>
      </c>
      <c r="V5">
        <f t="shared" si="8"/>
        <v>0</v>
      </c>
      <c r="W5">
        <f t="shared" si="9"/>
        <v>0</v>
      </c>
      <c r="X5">
        <f t="shared" si="10"/>
        <v>0</v>
      </c>
      <c r="Y5">
        <f t="shared" si="11"/>
        <v>0</v>
      </c>
      <c r="Z5">
        <f t="shared" si="12"/>
        <v>0</v>
      </c>
      <c r="AA5">
        <f t="shared" si="13"/>
        <v>0</v>
      </c>
      <c r="AB5">
        <f t="shared" si="14"/>
        <v>0</v>
      </c>
      <c r="AC5">
        <f t="shared" si="15"/>
        <v>0</v>
      </c>
      <c r="AD5">
        <f t="shared" si="16"/>
        <v>0</v>
      </c>
      <c r="AE5">
        <f t="shared" si="17"/>
        <v>0</v>
      </c>
      <c r="AF5">
        <f t="shared" si="18"/>
        <v>0</v>
      </c>
      <c r="AG5">
        <f t="shared" si="19"/>
        <v>0</v>
      </c>
      <c r="AH5">
        <f t="shared" si="20"/>
        <v>0</v>
      </c>
    </row>
    <row r="6" spans="1:34">
      <c r="A6">
        <v>5</v>
      </c>
      <c r="B6" s="3" t="s">
        <v>37</v>
      </c>
      <c r="C6" s="3">
        <v>96</v>
      </c>
      <c r="D6" s="3" t="s">
        <v>36</v>
      </c>
      <c r="E6" s="16" t="s">
        <v>154</v>
      </c>
      <c r="F6" s="11" t="s">
        <v>718</v>
      </c>
      <c r="G6">
        <f t="shared" ref="G6" si="31">IF(ISNUMBER(FIND("AM",F6)), 1, 0)</f>
        <v>0</v>
      </c>
      <c r="H6">
        <f t="shared" si="2"/>
        <v>0</v>
      </c>
      <c r="I6">
        <f t="shared" si="3"/>
        <v>0</v>
      </c>
      <c r="J6">
        <f t="shared" si="4"/>
        <v>0</v>
      </c>
      <c r="K6">
        <f t="shared" si="5"/>
        <v>0</v>
      </c>
      <c r="L6">
        <f t="shared" si="6"/>
        <v>0</v>
      </c>
      <c r="M6">
        <f t="shared" si="7"/>
        <v>0</v>
      </c>
      <c r="N6">
        <f t="shared" si="22"/>
        <v>1</v>
      </c>
      <c r="O6">
        <f t="shared" si="23"/>
        <v>0</v>
      </c>
      <c r="P6">
        <f t="shared" si="24"/>
        <v>0</v>
      </c>
      <c r="Q6">
        <f t="shared" si="25"/>
        <v>0</v>
      </c>
      <c r="R6">
        <f t="shared" si="26"/>
        <v>0</v>
      </c>
      <c r="S6">
        <f t="shared" si="27"/>
        <v>0</v>
      </c>
      <c r="T6">
        <f t="shared" si="28"/>
        <v>0</v>
      </c>
      <c r="U6">
        <f t="shared" si="29"/>
        <v>0</v>
      </c>
      <c r="V6">
        <f t="shared" si="8"/>
        <v>0</v>
      </c>
      <c r="W6">
        <f t="shared" si="9"/>
        <v>0</v>
      </c>
      <c r="X6">
        <f t="shared" si="10"/>
        <v>0</v>
      </c>
      <c r="Y6">
        <f t="shared" si="11"/>
        <v>0</v>
      </c>
      <c r="Z6">
        <f t="shared" si="12"/>
        <v>0</v>
      </c>
      <c r="AA6">
        <f t="shared" si="13"/>
        <v>0</v>
      </c>
      <c r="AB6">
        <f t="shared" si="14"/>
        <v>1</v>
      </c>
      <c r="AC6">
        <f t="shared" si="15"/>
        <v>0</v>
      </c>
      <c r="AD6">
        <f t="shared" si="16"/>
        <v>0</v>
      </c>
      <c r="AE6">
        <f t="shared" si="17"/>
        <v>0</v>
      </c>
      <c r="AF6">
        <f t="shared" si="18"/>
        <v>0</v>
      </c>
      <c r="AG6">
        <f t="shared" si="19"/>
        <v>0</v>
      </c>
      <c r="AH6">
        <f t="shared" si="20"/>
        <v>0</v>
      </c>
    </row>
    <row r="7" spans="1:34">
      <c r="A7">
        <v>6</v>
      </c>
      <c r="B7" s="3" t="s">
        <v>95</v>
      </c>
      <c r="C7" s="3">
        <v>172</v>
      </c>
      <c r="D7" s="3" t="s">
        <v>94</v>
      </c>
      <c r="E7" s="16" t="s">
        <v>151</v>
      </c>
      <c r="F7" s="11" t="s">
        <v>744</v>
      </c>
      <c r="G7">
        <f t="shared" ref="G7" si="32">IF(ISNUMBER(FIND("AM",F7)), 1, 0)</f>
        <v>0</v>
      </c>
      <c r="H7">
        <f t="shared" si="2"/>
        <v>0</v>
      </c>
      <c r="I7">
        <f t="shared" si="3"/>
        <v>1</v>
      </c>
      <c r="J7">
        <f t="shared" si="4"/>
        <v>0</v>
      </c>
      <c r="K7">
        <f t="shared" si="5"/>
        <v>0</v>
      </c>
      <c r="L7">
        <f t="shared" si="6"/>
        <v>0</v>
      </c>
      <c r="M7">
        <f t="shared" si="7"/>
        <v>0</v>
      </c>
      <c r="N7">
        <f t="shared" si="22"/>
        <v>1</v>
      </c>
      <c r="O7">
        <f t="shared" si="23"/>
        <v>0</v>
      </c>
      <c r="P7">
        <f t="shared" si="24"/>
        <v>0</v>
      </c>
      <c r="Q7">
        <f t="shared" si="25"/>
        <v>0</v>
      </c>
      <c r="R7">
        <f t="shared" si="26"/>
        <v>1</v>
      </c>
      <c r="S7">
        <f t="shared" si="27"/>
        <v>0</v>
      </c>
      <c r="T7">
        <f t="shared" si="28"/>
        <v>0</v>
      </c>
      <c r="U7">
        <f t="shared" si="29"/>
        <v>0</v>
      </c>
      <c r="V7">
        <f t="shared" si="8"/>
        <v>0</v>
      </c>
      <c r="W7">
        <f t="shared" si="9"/>
        <v>0</v>
      </c>
      <c r="X7">
        <f t="shared" si="10"/>
        <v>0</v>
      </c>
      <c r="Y7">
        <f t="shared" si="11"/>
        <v>0</v>
      </c>
      <c r="Z7">
        <f t="shared" si="12"/>
        <v>0</v>
      </c>
      <c r="AA7">
        <f t="shared" si="13"/>
        <v>0</v>
      </c>
      <c r="AB7">
        <f t="shared" si="14"/>
        <v>0</v>
      </c>
      <c r="AC7">
        <f t="shared" si="15"/>
        <v>0</v>
      </c>
      <c r="AD7">
        <f t="shared" si="16"/>
        <v>0</v>
      </c>
      <c r="AE7">
        <f t="shared" si="17"/>
        <v>0</v>
      </c>
      <c r="AF7">
        <f t="shared" si="18"/>
        <v>0</v>
      </c>
      <c r="AG7">
        <f t="shared" si="19"/>
        <v>0</v>
      </c>
      <c r="AH7">
        <f t="shared" si="20"/>
        <v>0</v>
      </c>
    </row>
    <row r="8" spans="1:34">
      <c r="A8">
        <v>7</v>
      </c>
      <c r="B8" s="3" t="s">
        <v>75</v>
      </c>
      <c r="C8" s="3">
        <v>185</v>
      </c>
      <c r="D8" s="3" t="s">
        <v>74</v>
      </c>
      <c r="E8" s="16" t="s">
        <v>74</v>
      </c>
      <c r="F8" s="11" t="s">
        <v>743</v>
      </c>
      <c r="G8">
        <f t="shared" ref="G8" si="33">IF(ISNUMBER(FIND("AM",F8)), 1, 0)</f>
        <v>0</v>
      </c>
      <c r="H8">
        <f t="shared" si="2"/>
        <v>1</v>
      </c>
      <c r="I8">
        <f t="shared" si="3"/>
        <v>0</v>
      </c>
      <c r="J8">
        <f t="shared" si="4"/>
        <v>0</v>
      </c>
      <c r="K8">
        <f t="shared" si="5"/>
        <v>1</v>
      </c>
      <c r="L8">
        <f t="shared" si="6"/>
        <v>0</v>
      </c>
      <c r="M8">
        <f t="shared" si="7"/>
        <v>1</v>
      </c>
      <c r="N8">
        <f t="shared" si="22"/>
        <v>0</v>
      </c>
      <c r="O8">
        <f t="shared" si="23"/>
        <v>0</v>
      </c>
      <c r="P8">
        <f t="shared" si="24"/>
        <v>0</v>
      </c>
      <c r="Q8">
        <f t="shared" si="25"/>
        <v>0</v>
      </c>
      <c r="R8">
        <f t="shared" si="26"/>
        <v>1</v>
      </c>
      <c r="S8">
        <f t="shared" si="27"/>
        <v>0</v>
      </c>
      <c r="T8">
        <f t="shared" si="28"/>
        <v>0</v>
      </c>
      <c r="U8">
        <f t="shared" si="29"/>
        <v>0</v>
      </c>
      <c r="V8">
        <f t="shared" si="8"/>
        <v>0</v>
      </c>
      <c r="W8">
        <f t="shared" si="9"/>
        <v>0</v>
      </c>
      <c r="X8">
        <f t="shared" si="10"/>
        <v>0</v>
      </c>
      <c r="Y8">
        <f t="shared" si="11"/>
        <v>0</v>
      </c>
      <c r="Z8">
        <f t="shared" si="12"/>
        <v>0</v>
      </c>
      <c r="AA8">
        <f t="shared" si="13"/>
        <v>0</v>
      </c>
      <c r="AB8">
        <f t="shared" si="14"/>
        <v>0</v>
      </c>
      <c r="AC8">
        <f t="shared" si="15"/>
        <v>0</v>
      </c>
      <c r="AD8">
        <f t="shared" si="16"/>
        <v>0</v>
      </c>
      <c r="AE8">
        <f t="shared" si="17"/>
        <v>0</v>
      </c>
      <c r="AF8">
        <f t="shared" si="18"/>
        <v>0</v>
      </c>
      <c r="AG8">
        <f t="shared" si="19"/>
        <v>0</v>
      </c>
      <c r="AH8">
        <f t="shared" si="20"/>
        <v>0</v>
      </c>
    </row>
    <row r="9" spans="1:34">
      <c r="A9">
        <v>8</v>
      </c>
      <c r="B9" s="4" t="s">
        <v>56</v>
      </c>
      <c r="C9" s="3">
        <v>311</v>
      </c>
      <c r="D9" s="4" t="s">
        <v>55</v>
      </c>
      <c r="E9" s="4" t="s">
        <v>131</v>
      </c>
      <c r="F9" s="11" t="s">
        <v>740</v>
      </c>
      <c r="G9">
        <f t="shared" ref="G9" si="34">IF(ISNUMBER(FIND("AM",F9)), 1, 0)</f>
        <v>0</v>
      </c>
      <c r="H9">
        <f t="shared" si="2"/>
        <v>0</v>
      </c>
      <c r="I9">
        <f t="shared" si="3"/>
        <v>0</v>
      </c>
      <c r="J9">
        <f t="shared" si="4"/>
        <v>0</v>
      </c>
      <c r="K9">
        <f t="shared" si="5"/>
        <v>0</v>
      </c>
      <c r="L9">
        <f t="shared" si="6"/>
        <v>0</v>
      </c>
      <c r="M9">
        <f t="shared" si="7"/>
        <v>1</v>
      </c>
      <c r="N9">
        <f t="shared" si="22"/>
        <v>0</v>
      </c>
      <c r="O9">
        <f t="shared" si="23"/>
        <v>1</v>
      </c>
      <c r="P9">
        <f t="shared" si="24"/>
        <v>1</v>
      </c>
      <c r="Q9">
        <f t="shared" si="25"/>
        <v>0</v>
      </c>
      <c r="R9">
        <f t="shared" si="26"/>
        <v>1</v>
      </c>
      <c r="S9">
        <f t="shared" si="27"/>
        <v>0</v>
      </c>
      <c r="T9">
        <f t="shared" si="28"/>
        <v>0</v>
      </c>
      <c r="U9">
        <f t="shared" si="29"/>
        <v>0</v>
      </c>
      <c r="V9">
        <f t="shared" si="8"/>
        <v>0</v>
      </c>
      <c r="W9">
        <f t="shared" si="9"/>
        <v>0</v>
      </c>
      <c r="X9">
        <f t="shared" si="10"/>
        <v>0</v>
      </c>
      <c r="Y9">
        <f t="shared" si="11"/>
        <v>0</v>
      </c>
      <c r="Z9">
        <f t="shared" si="12"/>
        <v>0</v>
      </c>
      <c r="AA9">
        <f t="shared" si="13"/>
        <v>0</v>
      </c>
      <c r="AB9">
        <f t="shared" si="14"/>
        <v>0</v>
      </c>
      <c r="AC9">
        <f t="shared" si="15"/>
        <v>0</v>
      </c>
      <c r="AD9">
        <f t="shared" si="16"/>
        <v>0</v>
      </c>
      <c r="AE9">
        <f t="shared" si="17"/>
        <v>0</v>
      </c>
      <c r="AF9">
        <f t="shared" si="18"/>
        <v>0</v>
      </c>
      <c r="AG9">
        <f t="shared" si="19"/>
        <v>0</v>
      </c>
      <c r="AH9">
        <f t="shared" si="20"/>
        <v>0</v>
      </c>
    </row>
    <row r="10" spans="1:34">
      <c r="A10">
        <v>9</v>
      </c>
      <c r="B10" s="4" t="s">
        <v>45</v>
      </c>
      <c r="C10" s="3">
        <v>330</v>
      </c>
      <c r="D10" s="4" t="s">
        <v>44</v>
      </c>
      <c r="E10" s="8" t="s">
        <v>152</v>
      </c>
      <c r="F10" s="11" t="s">
        <v>742</v>
      </c>
      <c r="G10">
        <f t="shared" ref="G10" si="35">IF(ISNUMBER(FIND("AM",F10)), 1, 0)</f>
        <v>0</v>
      </c>
      <c r="H10">
        <f t="shared" si="2"/>
        <v>0</v>
      </c>
      <c r="I10">
        <f t="shared" si="3"/>
        <v>1</v>
      </c>
      <c r="J10">
        <f t="shared" si="4"/>
        <v>0</v>
      </c>
      <c r="K10">
        <f t="shared" si="5"/>
        <v>0</v>
      </c>
      <c r="L10">
        <f t="shared" si="6"/>
        <v>0</v>
      </c>
      <c r="M10">
        <f t="shared" si="7"/>
        <v>1</v>
      </c>
      <c r="N10">
        <f t="shared" si="22"/>
        <v>0</v>
      </c>
      <c r="O10">
        <f t="shared" si="23"/>
        <v>0</v>
      </c>
      <c r="P10">
        <f t="shared" si="24"/>
        <v>0</v>
      </c>
      <c r="Q10">
        <f t="shared" si="25"/>
        <v>0</v>
      </c>
      <c r="R10">
        <f t="shared" si="26"/>
        <v>1</v>
      </c>
      <c r="S10">
        <f t="shared" si="27"/>
        <v>0</v>
      </c>
      <c r="T10">
        <f t="shared" si="28"/>
        <v>0</v>
      </c>
      <c r="U10">
        <f t="shared" si="29"/>
        <v>0</v>
      </c>
      <c r="V10">
        <f t="shared" si="8"/>
        <v>0</v>
      </c>
      <c r="W10">
        <f t="shared" si="9"/>
        <v>1</v>
      </c>
      <c r="X10">
        <f t="shared" si="10"/>
        <v>0</v>
      </c>
      <c r="Y10">
        <f t="shared" si="11"/>
        <v>0</v>
      </c>
      <c r="Z10">
        <f t="shared" si="12"/>
        <v>0</v>
      </c>
      <c r="AA10">
        <f t="shared" si="13"/>
        <v>0</v>
      </c>
      <c r="AB10">
        <f t="shared" si="14"/>
        <v>0</v>
      </c>
      <c r="AC10">
        <f t="shared" si="15"/>
        <v>0</v>
      </c>
      <c r="AD10">
        <f t="shared" si="16"/>
        <v>0</v>
      </c>
      <c r="AE10">
        <f t="shared" si="17"/>
        <v>0</v>
      </c>
      <c r="AF10">
        <f t="shared" si="18"/>
        <v>0</v>
      </c>
      <c r="AG10">
        <f t="shared" si="19"/>
        <v>0</v>
      </c>
      <c r="AH10">
        <f t="shared" si="20"/>
        <v>0</v>
      </c>
    </row>
    <row r="11" spans="1:34">
      <c r="A11">
        <v>10</v>
      </c>
      <c r="B11" s="4" t="s">
        <v>54</v>
      </c>
      <c r="C11" s="3">
        <v>332</v>
      </c>
      <c r="D11" s="4" t="s">
        <v>53</v>
      </c>
      <c r="E11" s="16" t="s">
        <v>155</v>
      </c>
      <c r="F11" s="11" t="s">
        <v>741</v>
      </c>
      <c r="G11">
        <f t="shared" ref="G11" si="36">IF(ISNUMBER(FIND("AM",F11)), 1, 0)</f>
        <v>0</v>
      </c>
      <c r="H11">
        <f t="shared" si="2"/>
        <v>0</v>
      </c>
      <c r="I11">
        <f t="shared" si="3"/>
        <v>0</v>
      </c>
      <c r="J11">
        <f t="shared" si="4"/>
        <v>0</v>
      </c>
      <c r="K11">
        <f t="shared" si="5"/>
        <v>0</v>
      </c>
      <c r="L11">
        <f t="shared" si="6"/>
        <v>0</v>
      </c>
      <c r="M11">
        <f t="shared" si="7"/>
        <v>0</v>
      </c>
      <c r="N11">
        <f t="shared" si="22"/>
        <v>0</v>
      </c>
      <c r="O11">
        <f t="shared" si="23"/>
        <v>1</v>
      </c>
      <c r="P11">
        <f t="shared" si="24"/>
        <v>1</v>
      </c>
      <c r="Q11">
        <f t="shared" si="25"/>
        <v>0</v>
      </c>
      <c r="R11">
        <f t="shared" si="26"/>
        <v>1</v>
      </c>
      <c r="S11">
        <f t="shared" si="27"/>
        <v>0</v>
      </c>
      <c r="T11">
        <f t="shared" si="28"/>
        <v>0</v>
      </c>
      <c r="U11">
        <f t="shared" si="29"/>
        <v>0</v>
      </c>
      <c r="V11">
        <f t="shared" si="8"/>
        <v>0</v>
      </c>
      <c r="W11">
        <f t="shared" si="9"/>
        <v>0</v>
      </c>
      <c r="X11">
        <f t="shared" si="10"/>
        <v>0</v>
      </c>
      <c r="Y11">
        <f t="shared" si="11"/>
        <v>0</v>
      </c>
      <c r="Z11">
        <f t="shared" si="12"/>
        <v>0</v>
      </c>
      <c r="AA11">
        <f t="shared" si="13"/>
        <v>0</v>
      </c>
      <c r="AB11">
        <f t="shared" si="14"/>
        <v>0</v>
      </c>
      <c r="AC11">
        <f t="shared" si="15"/>
        <v>0</v>
      </c>
      <c r="AD11">
        <f t="shared" si="16"/>
        <v>0</v>
      </c>
      <c r="AE11">
        <f t="shared" si="17"/>
        <v>0</v>
      </c>
      <c r="AF11">
        <f t="shared" si="18"/>
        <v>0</v>
      </c>
      <c r="AG11">
        <f t="shared" si="19"/>
        <v>0</v>
      </c>
      <c r="AH11">
        <f t="shared" si="20"/>
        <v>0</v>
      </c>
    </row>
    <row r="12" spans="1:34">
      <c r="A12">
        <v>11</v>
      </c>
      <c r="B12" s="3" t="s">
        <v>7</v>
      </c>
      <c r="C12" s="3">
        <v>373</v>
      </c>
      <c r="D12" s="3" t="s">
        <v>6</v>
      </c>
      <c r="E12" s="3" t="s">
        <v>6</v>
      </c>
      <c r="F12" s="11" t="s">
        <v>731</v>
      </c>
      <c r="G12">
        <f t="shared" ref="G12" si="37">IF(ISNUMBER(FIND("AM",F12)), 1, 0)</f>
        <v>0</v>
      </c>
      <c r="H12">
        <f t="shared" si="2"/>
        <v>0</v>
      </c>
      <c r="I12">
        <f t="shared" si="3"/>
        <v>0</v>
      </c>
      <c r="J12">
        <f t="shared" si="4"/>
        <v>1</v>
      </c>
      <c r="K12">
        <f t="shared" si="5"/>
        <v>1</v>
      </c>
      <c r="L12">
        <f t="shared" si="6"/>
        <v>0</v>
      </c>
      <c r="M12">
        <f t="shared" si="7"/>
        <v>1</v>
      </c>
      <c r="N12">
        <f t="shared" si="22"/>
        <v>0</v>
      </c>
      <c r="O12">
        <f t="shared" si="23"/>
        <v>0</v>
      </c>
      <c r="P12">
        <f t="shared" si="24"/>
        <v>0</v>
      </c>
      <c r="Q12">
        <f t="shared" si="25"/>
        <v>0</v>
      </c>
      <c r="R12">
        <f t="shared" si="26"/>
        <v>0</v>
      </c>
      <c r="S12">
        <f t="shared" si="27"/>
        <v>0</v>
      </c>
      <c r="T12">
        <f t="shared" si="28"/>
        <v>0</v>
      </c>
      <c r="U12">
        <f t="shared" si="29"/>
        <v>0</v>
      </c>
      <c r="V12">
        <f t="shared" si="8"/>
        <v>0</v>
      </c>
      <c r="W12">
        <f t="shared" si="9"/>
        <v>0</v>
      </c>
      <c r="X12">
        <f t="shared" si="10"/>
        <v>0</v>
      </c>
      <c r="Y12">
        <f t="shared" si="11"/>
        <v>0</v>
      </c>
      <c r="Z12">
        <f t="shared" si="12"/>
        <v>0</v>
      </c>
      <c r="AA12">
        <f t="shared" si="13"/>
        <v>0</v>
      </c>
      <c r="AB12">
        <f t="shared" si="14"/>
        <v>0</v>
      </c>
      <c r="AC12">
        <f t="shared" si="15"/>
        <v>0</v>
      </c>
      <c r="AD12">
        <f t="shared" si="16"/>
        <v>0</v>
      </c>
      <c r="AE12">
        <f t="shared" si="17"/>
        <v>0</v>
      </c>
      <c r="AF12">
        <f t="shared" si="18"/>
        <v>0</v>
      </c>
      <c r="AG12">
        <f t="shared" si="19"/>
        <v>0</v>
      </c>
      <c r="AH12">
        <f t="shared" si="20"/>
        <v>0</v>
      </c>
    </row>
    <row r="13" spans="1:34">
      <c r="A13">
        <v>12</v>
      </c>
      <c r="B13" s="3" t="s">
        <v>9</v>
      </c>
      <c r="C13" s="3">
        <v>396</v>
      </c>
      <c r="D13" s="3" t="s">
        <v>8</v>
      </c>
      <c r="E13" s="16" t="s">
        <v>8</v>
      </c>
      <c r="F13" s="11" t="s">
        <v>712</v>
      </c>
      <c r="G13">
        <f t="shared" ref="G13" si="38">IF(ISNUMBER(FIND("AM",F13)), 1, 0)</f>
        <v>0</v>
      </c>
      <c r="H13">
        <f t="shared" si="2"/>
        <v>0</v>
      </c>
      <c r="I13">
        <f t="shared" si="3"/>
        <v>0</v>
      </c>
      <c r="J13">
        <f t="shared" si="4"/>
        <v>0</v>
      </c>
      <c r="K13">
        <f t="shared" si="5"/>
        <v>0</v>
      </c>
      <c r="L13">
        <f t="shared" si="6"/>
        <v>0</v>
      </c>
      <c r="M13">
        <f t="shared" si="7"/>
        <v>0</v>
      </c>
      <c r="N13">
        <f t="shared" si="22"/>
        <v>0</v>
      </c>
      <c r="O13">
        <f t="shared" si="23"/>
        <v>1</v>
      </c>
      <c r="P13">
        <f t="shared" si="24"/>
        <v>0</v>
      </c>
      <c r="Q13">
        <f t="shared" si="25"/>
        <v>0</v>
      </c>
      <c r="R13">
        <f t="shared" si="26"/>
        <v>0</v>
      </c>
      <c r="S13">
        <f t="shared" si="27"/>
        <v>0</v>
      </c>
      <c r="T13">
        <f t="shared" si="28"/>
        <v>0</v>
      </c>
      <c r="U13">
        <f t="shared" si="29"/>
        <v>0</v>
      </c>
      <c r="V13">
        <f t="shared" si="8"/>
        <v>0</v>
      </c>
      <c r="W13">
        <f t="shared" si="9"/>
        <v>0</v>
      </c>
      <c r="X13">
        <f t="shared" si="10"/>
        <v>0</v>
      </c>
      <c r="Y13">
        <f t="shared" si="11"/>
        <v>0</v>
      </c>
      <c r="Z13">
        <f t="shared" si="12"/>
        <v>0</v>
      </c>
      <c r="AA13">
        <f t="shared" si="13"/>
        <v>0</v>
      </c>
      <c r="AB13">
        <f t="shared" si="14"/>
        <v>0</v>
      </c>
      <c r="AC13">
        <f t="shared" si="15"/>
        <v>0</v>
      </c>
      <c r="AD13">
        <f t="shared" si="16"/>
        <v>0</v>
      </c>
      <c r="AE13">
        <f t="shared" si="17"/>
        <v>0</v>
      </c>
      <c r="AF13">
        <f t="shared" si="18"/>
        <v>0</v>
      </c>
      <c r="AG13">
        <f t="shared" si="19"/>
        <v>0</v>
      </c>
      <c r="AH13">
        <f t="shared" si="20"/>
        <v>0</v>
      </c>
    </row>
    <row r="14" spans="1:34">
      <c r="A14">
        <v>13</v>
      </c>
      <c r="B14" s="3" t="s">
        <v>73</v>
      </c>
      <c r="C14" s="3">
        <v>473</v>
      </c>
      <c r="D14" s="3" t="s">
        <v>72</v>
      </c>
      <c r="E14" s="16" t="s">
        <v>72</v>
      </c>
      <c r="F14" s="11" t="s">
        <v>716</v>
      </c>
      <c r="G14">
        <f t="shared" ref="G14" si="39">IF(ISNUMBER(FIND("AM",F14)), 1, 0)</f>
        <v>0</v>
      </c>
      <c r="H14">
        <f t="shared" si="2"/>
        <v>0</v>
      </c>
      <c r="I14">
        <f t="shared" si="3"/>
        <v>0</v>
      </c>
      <c r="J14">
        <f t="shared" si="4"/>
        <v>0</v>
      </c>
      <c r="K14">
        <f t="shared" si="5"/>
        <v>0</v>
      </c>
      <c r="L14">
        <f t="shared" si="6"/>
        <v>0</v>
      </c>
      <c r="M14">
        <f t="shared" si="7"/>
        <v>0</v>
      </c>
      <c r="N14">
        <f t="shared" si="22"/>
        <v>0</v>
      </c>
      <c r="O14">
        <f t="shared" si="23"/>
        <v>0</v>
      </c>
      <c r="P14">
        <f t="shared" si="24"/>
        <v>0</v>
      </c>
      <c r="Q14">
        <f t="shared" si="25"/>
        <v>0</v>
      </c>
      <c r="R14">
        <f t="shared" si="26"/>
        <v>0</v>
      </c>
      <c r="S14">
        <f t="shared" si="27"/>
        <v>0</v>
      </c>
      <c r="T14">
        <f t="shared" si="28"/>
        <v>0</v>
      </c>
      <c r="U14">
        <f t="shared" si="29"/>
        <v>0</v>
      </c>
      <c r="V14">
        <f t="shared" si="8"/>
        <v>0</v>
      </c>
      <c r="W14">
        <f t="shared" si="9"/>
        <v>0</v>
      </c>
      <c r="X14">
        <f t="shared" si="10"/>
        <v>0</v>
      </c>
      <c r="Y14">
        <f t="shared" si="11"/>
        <v>0</v>
      </c>
      <c r="Z14">
        <f t="shared" si="12"/>
        <v>0</v>
      </c>
      <c r="AA14">
        <f t="shared" si="13"/>
        <v>0</v>
      </c>
      <c r="AB14">
        <f t="shared" si="14"/>
        <v>0</v>
      </c>
      <c r="AC14">
        <f t="shared" si="15"/>
        <v>0</v>
      </c>
      <c r="AD14">
        <f t="shared" si="16"/>
        <v>0</v>
      </c>
      <c r="AE14">
        <f t="shared" si="17"/>
        <v>0</v>
      </c>
      <c r="AF14">
        <f t="shared" si="18"/>
        <v>0</v>
      </c>
      <c r="AG14">
        <f t="shared" si="19"/>
        <v>0</v>
      </c>
      <c r="AH14">
        <f t="shared" si="20"/>
        <v>0</v>
      </c>
    </row>
    <row r="15" spans="1:34">
      <c r="A15">
        <v>14</v>
      </c>
      <c r="B15" s="3" t="s">
        <v>109</v>
      </c>
      <c r="C15" s="3">
        <v>480</v>
      </c>
      <c r="D15" s="3" t="s">
        <v>108</v>
      </c>
      <c r="E15" s="16" t="s">
        <v>108</v>
      </c>
      <c r="F15" s="11" t="s">
        <v>740</v>
      </c>
      <c r="G15">
        <f t="shared" ref="G15" si="40">IF(ISNUMBER(FIND("AM",F15)), 1, 0)</f>
        <v>0</v>
      </c>
      <c r="H15">
        <f t="shared" si="2"/>
        <v>0</v>
      </c>
      <c r="I15">
        <f t="shared" si="3"/>
        <v>0</v>
      </c>
      <c r="J15">
        <f t="shared" si="4"/>
        <v>0</v>
      </c>
      <c r="K15">
        <f t="shared" si="5"/>
        <v>0</v>
      </c>
      <c r="L15">
        <f t="shared" si="6"/>
        <v>0</v>
      </c>
      <c r="M15">
        <f t="shared" si="7"/>
        <v>1</v>
      </c>
      <c r="N15">
        <f t="shared" si="22"/>
        <v>0</v>
      </c>
      <c r="O15">
        <f t="shared" si="23"/>
        <v>1</v>
      </c>
      <c r="P15">
        <f t="shared" si="24"/>
        <v>1</v>
      </c>
      <c r="Q15">
        <f t="shared" si="25"/>
        <v>0</v>
      </c>
      <c r="R15">
        <f t="shared" si="26"/>
        <v>1</v>
      </c>
      <c r="S15">
        <f t="shared" si="27"/>
        <v>0</v>
      </c>
      <c r="T15">
        <f t="shared" si="28"/>
        <v>0</v>
      </c>
      <c r="U15">
        <f t="shared" si="29"/>
        <v>0</v>
      </c>
      <c r="V15">
        <f t="shared" si="8"/>
        <v>0</v>
      </c>
      <c r="W15">
        <f t="shared" si="9"/>
        <v>0</v>
      </c>
      <c r="X15">
        <f t="shared" si="10"/>
        <v>0</v>
      </c>
      <c r="Y15">
        <f t="shared" si="11"/>
        <v>0</v>
      </c>
      <c r="Z15">
        <f t="shared" si="12"/>
        <v>0</v>
      </c>
      <c r="AA15">
        <f t="shared" si="13"/>
        <v>0</v>
      </c>
      <c r="AB15">
        <f t="shared" si="14"/>
        <v>0</v>
      </c>
      <c r="AC15">
        <f t="shared" si="15"/>
        <v>0</v>
      </c>
      <c r="AD15">
        <f t="shared" si="16"/>
        <v>0</v>
      </c>
      <c r="AE15">
        <f t="shared" si="17"/>
        <v>0</v>
      </c>
      <c r="AF15">
        <f t="shared" si="18"/>
        <v>0</v>
      </c>
      <c r="AG15">
        <f t="shared" si="19"/>
        <v>0</v>
      </c>
      <c r="AH15">
        <f t="shared" si="20"/>
        <v>0</v>
      </c>
    </row>
    <row r="16" spans="1:34">
      <c r="A16">
        <v>15</v>
      </c>
      <c r="B16" s="3" t="s">
        <v>41</v>
      </c>
      <c r="C16" s="3">
        <v>517</v>
      </c>
      <c r="D16" s="3" t="s">
        <v>40</v>
      </c>
      <c r="E16" s="16" t="s">
        <v>153</v>
      </c>
      <c r="F16" s="11" t="s">
        <v>739</v>
      </c>
      <c r="G16">
        <f t="shared" ref="G16" si="41">IF(ISNUMBER(FIND("AM",F16)), 1, 0)</f>
        <v>0</v>
      </c>
      <c r="H16">
        <f t="shared" si="2"/>
        <v>1</v>
      </c>
      <c r="I16">
        <f t="shared" si="3"/>
        <v>1</v>
      </c>
      <c r="J16">
        <f t="shared" si="4"/>
        <v>0</v>
      </c>
      <c r="K16">
        <f t="shared" si="5"/>
        <v>0</v>
      </c>
      <c r="L16">
        <f t="shared" si="6"/>
        <v>0</v>
      </c>
      <c r="M16">
        <f t="shared" si="7"/>
        <v>0</v>
      </c>
      <c r="N16">
        <f t="shared" si="22"/>
        <v>0</v>
      </c>
      <c r="O16">
        <f t="shared" si="23"/>
        <v>1</v>
      </c>
      <c r="P16">
        <f t="shared" si="24"/>
        <v>1</v>
      </c>
      <c r="Q16">
        <f t="shared" si="25"/>
        <v>0</v>
      </c>
      <c r="R16">
        <f t="shared" si="26"/>
        <v>1</v>
      </c>
      <c r="S16">
        <f t="shared" si="27"/>
        <v>0</v>
      </c>
      <c r="T16">
        <f t="shared" si="28"/>
        <v>0</v>
      </c>
      <c r="U16">
        <f t="shared" si="29"/>
        <v>0</v>
      </c>
      <c r="V16">
        <f t="shared" si="8"/>
        <v>0</v>
      </c>
      <c r="W16">
        <f t="shared" si="9"/>
        <v>0</v>
      </c>
      <c r="X16">
        <f t="shared" si="10"/>
        <v>0</v>
      </c>
      <c r="Y16">
        <f t="shared" si="11"/>
        <v>0</v>
      </c>
      <c r="Z16">
        <f t="shared" si="12"/>
        <v>0</v>
      </c>
      <c r="AA16">
        <f t="shared" si="13"/>
        <v>0</v>
      </c>
      <c r="AB16">
        <f t="shared" si="14"/>
        <v>0</v>
      </c>
      <c r="AC16">
        <f t="shared" si="15"/>
        <v>0</v>
      </c>
      <c r="AD16">
        <f t="shared" si="16"/>
        <v>0</v>
      </c>
      <c r="AE16">
        <f t="shared" si="17"/>
        <v>0</v>
      </c>
      <c r="AF16">
        <f t="shared" si="18"/>
        <v>0</v>
      </c>
      <c r="AG16">
        <f t="shared" si="19"/>
        <v>0</v>
      </c>
      <c r="AH16">
        <f t="shared" si="20"/>
        <v>0</v>
      </c>
    </row>
    <row r="17" spans="1:34">
      <c r="A17">
        <v>16</v>
      </c>
      <c r="B17" s="3" t="s">
        <v>65</v>
      </c>
      <c r="C17" s="3">
        <v>525</v>
      </c>
      <c r="D17" s="3" t="s">
        <v>64</v>
      </c>
      <c r="E17" s="16" t="s">
        <v>64</v>
      </c>
      <c r="F17" s="11" t="s">
        <v>738</v>
      </c>
      <c r="G17">
        <f t="shared" ref="G17" si="42">IF(ISNUMBER(FIND("AM",F17)), 1, 0)</f>
        <v>0</v>
      </c>
      <c r="H17">
        <f t="shared" si="2"/>
        <v>0</v>
      </c>
      <c r="I17">
        <f t="shared" si="3"/>
        <v>0</v>
      </c>
      <c r="J17">
        <f t="shared" si="4"/>
        <v>0</v>
      </c>
      <c r="K17">
        <f t="shared" si="5"/>
        <v>0</v>
      </c>
      <c r="L17">
        <f t="shared" si="6"/>
        <v>0</v>
      </c>
      <c r="M17">
        <f t="shared" si="7"/>
        <v>1</v>
      </c>
      <c r="N17">
        <f t="shared" si="22"/>
        <v>1</v>
      </c>
      <c r="O17">
        <f t="shared" si="23"/>
        <v>1</v>
      </c>
      <c r="P17">
        <f t="shared" si="24"/>
        <v>0</v>
      </c>
      <c r="Q17">
        <f t="shared" si="25"/>
        <v>0</v>
      </c>
      <c r="R17">
        <f t="shared" si="26"/>
        <v>1</v>
      </c>
      <c r="S17">
        <f t="shared" si="27"/>
        <v>1</v>
      </c>
      <c r="T17">
        <f t="shared" si="28"/>
        <v>1</v>
      </c>
      <c r="U17">
        <f t="shared" si="29"/>
        <v>0</v>
      </c>
      <c r="V17">
        <f t="shared" si="8"/>
        <v>1</v>
      </c>
      <c r="W17">
        <f t="shared" si="9"/>
        <v>0</v>
      </c>
      <c r="X17">
        <f t="shared" si="10"/>
        <v>0</v>
      </c>
      <c r="Y17">
        <f t="shared" si="11"/>
        <v>0</v>
      </c>
      <c r="Z17">
        <f t="shared" si="12"/>
        <v>0</v>
      </c>
      <c r="AA17">
        <f t="shared" si="13"/>
        <v>0</v>
      </c>
      <c r="AB17">
        <f t="shared" si="14"/>
        <v>1</v>
      </c>
      <c r="AC17">
        <f t="shared" si="15"/>
        <v>0</v>
      </c>
      <c r="AD17">
        <f t="shared" si="16"/>
        <v>0</v>
      </c>
      <c r="AE17">
        <f t="shared" si="17"/>
        <v>0</v>
      </c>
      <c r="AF17">
        <f t="shared" si="18"/>
        <v>0</v>
      </c>
      <c r="AG17">
        <f t="shared" si="19"/>
        <v>0</v>
      </c>
      <c r="AH17">
        <f t="shared" si="20"/>
        <v>0</v>
      </c>
    </row>
    <row r="18" spans="1:34">
      <c r="A18">
        <v>17</v>
      </c>
      <c r="B18" s="3" t="s">
        <v>89</v>
      </c>
      <c r="C18" s="3">
        <v>568</v>
      </c>
      <c r="D18" s="3" t="s">
        <v>88</v>
      </c>
      <c r="E18" s="16" t="s">
        <v>88</v>
      </c>
      <c r="F18" s="11" t="s">
        <v>704</v>
      </c>
      <c r="G18">
        <f t="shared" ref="G18" si="43">IF(ISNUMBER(FIND("AM",F18)), 1, 0)</f>
        <v>0</v>
      </c>
      <c r="H18">
        <f t="shared" si="2"/>
        <v>0</v>
      </c>
      <c r="I18">
        <f t="shared" si="3"/>
        <v>0</v>
      </c>
      <c r="J18">
        <f t="shared" si="4"/>
        <v>0</v>
      </c>
      <c r="K18">
        <f t="shared" si="5"/>
        <v>0</v>
      </c>
      <c r="L18">
        <f t="shared" si="6"/>
        <v>0</v>
      </c>
      <c r="M18">
        <f t="shared" si="7"/>
        <v>1</v>
      </c>
      <c r="N18">
        <f t="shared" si="22"/>
        <v>0</v>
      </c>
      <c r="O18">
        <f t="shared" si="23"/>
        <v>1</v>
      </c>
      <c r="P18">
        <f t="shared" si="24"/>
        <v>0</v>
      </c>
      <c r="Q18">
        <f t="shared" si="25"/>
        <v>0</v>
      </c>
      <c r="R18">
        <f t="shared" si="26"/>
        <v>1</v>
      </c>
      <c r="S18">
        <f t="shared" si="27"/>
        <v>0</v>
      </c>
      <c r="T18">
        <f t="shared" si="28"/>
        <v>0</v>
      </c>
      <c r="U18">
        <f t="shared" si="29"/>
        <v>0</v>
      </c>
      <c r="V18">
        <f t="shared" si="8"/>
        <v>0</v>
      </c>
      <c r="W18">
        <f t="shared" si="9"/>
        <v>0</v>
      </c>
      <c r="X18">
        <f t="shared" si="10"/>
        <v>0</v>
      </c>
      <c r="Y18">
        <f t="shared" si="11"/>
        <v>0</v>
      </c>
      <c r="Z18">
        <f t="shared" si="12"/>
        <v>0</v>
      </c>
      <c r="AA18">
        <f t="shared" si="13"/>
        <v>0</v>
      </c>
      <c r="AB18">
        <f t="shared" si="14"/>
        <v>0</v>
      </c>
      <c r="AC18">
        <f t="shared" si="15"/>
        <v>0</v>
      </c>
      <c r="AD18">
        <f t="shared" si="16"/>
        <v>0</v>
      </c>
      <c r="AE18">
        <f t="shared" si="17"/>
        <v>0</v>
      </c>
      <c r="AF18">
        <f t="shared" si="18"/>
        <v>0</v>
      </c>
      <c r="AG18">
        <f t="shared" si="19"/>
        <v>0</v>
      </c>
      <c r="AH18">
        <f t="shared" si="20"/>
        <v>0</v>
      </c>
    </row>
    <row r="19" spans="1:34">
      <c r="A19">
        <v>18</v>
      </c>
      <c r="B19" s="3" t="s">
        <v>91</v>
      </c>
      <c r="C19" s="3">
        <v>572</v>
      </c>
      <c r="D19" s="3" t="s">
        <v>90</v>
      </c>
      <c r="E19" s="16" t="s">
        <v>90</v>
      </c>
      <c r="F19" s="11" t="s">
        <v>737</v>
      </c>
      <c r="G19">
        <f t="shared" ref="G19" si="44">IF(ISNUMBER(FIND("AM",F19)), 1, 0)</f>
        <v>1</v>
      </c>
      <c r="H19">
        <f t="shared" si="2"/>
        <v>0</v>
      </c>
      <c r="I19">
        <f t="shared" si="3"/>
        <v>0</v>
      </c>
      <c r="J19">
        <f t="shared" si="4"/>
        <v>1</v>
      </c>
      <c r="K19">
        <f t="shared" si="5"/>
        <v>1</v>
      </c>
      <c r="L19">
        <f t="shared" si="6"/>
        <v>0</v>
      </c>
      <c r="M19">
        <f t="shared" si="7"/>
        <v>0</v>
      </c>
      <c r="N19">
        <f t="shared" si="22"/>
        <v>0</v>
      </c>
      <c r="O19">
        <f t="shared" si="23"/>
        <v>1</v>
      </c>
      <c r="P19">
        <f t="shared" si="24"/>
        <v>0</v>
      </c>
      <c r="Q19">
        <f t="shared" si="25"/>
        <v>0</v>
      </c>
      <c r="R19">
        <f t="shared" si="26"/>
        <v>0</v>
      </c>
      <c r="S19">
        <f t="shared" si="27"/>
        <v>0</v>
      </c>
      <c r="T19">
        <f t="shared" si="28"/>
        <v>0</v>
      </c>
      <c r="U19">
        <f t="shared" si="29"/>
        <v>0</v>
      </c>
      <c r="V19">
        <f t="shared" si="8"/>
        <v>0</v>
      </c>
      <c r="W19">
        <f t="shared" si="9"/>
        <v>0</v>
      </c>
      <c r="X19">
        <f t="shared" si="10"/>
        <v>0</v>
      </c>
      <c r="Y19">
        <f t="shared" si="11"/>
        <v>0</v>
      </c>
      <c r="Z19">
        <f t="shared" si="12"/>
        <v>0</v>
      </c>
      <c r="AA19">
        <f t="shared" si="13"/>
        <v>0</v>
      </c>
      <c r="AB19">
        <f t="shared" si="14"/>
        <v>0</v>
      </c>
      <c r="AC19">
        <f t="shared" si="15"/>
        <v>0</v>
      </c>
      <c r="AD19">
        <f t="shared" si="16"/>
        <v>0</v>
      </c>
      <c r="AE19">
        <f t="shared" si="17"/>
        <v>0</v>
      </c>
      <c r="AF19">
        <f t="shared" si="18"/>
        <v>0</v>
      </c>
      <c r="AG19">
        <f t="shared" si="19"/>
        <v>0</v>
      </c>
      <c r="AH19">
        <f t="shared" si="20"/>
        <v>0</v>
      </c>
    </row>
    <row r="20" spans="1:34">
      <c r="A20">
        <v>19</v>
      </c>
      <c r="B20" s="3" t="s">
        <v>35</v>
      </c>
      <c r="C20" s="3">
        <v>623</v>
      </c>
      <c r="D20" s="3" t="s">
        <v>34</v>
      </c>
      <c r="E20" s="16" t="s">
        <v>137</v>
      </c>
      <c r="F20" s="11" t="s">
        <v>732</v>
      </c>
      <c r="G20">
        <f t="shared" ref="G20" si="45">IF(ISNUMBER(FIND("AM",F20)), 1, 0)</f>
        <v>0</v>
      </c>
      <c r="H20">
        <f t="shared" si="2"/>
        <v>0</v>
      </c>
      <c r="I20">
        <f t="shared" si="3"/>
        <v>0</v>
      </c>
      <c r="J20">
        <f t="shared" si="4"/>
        <v>0</v>
      </c>
      <c r="K20">
        <f t="shared" si="5"/>
        <v>1</v>
      </c>
      <c r="L20">
        <f t="shared" si="6"/>
        <v>0</v>
      </c>
      <c r="M20">
        <f t="shared" si="7"/>
        <v>0</v>
      </c>
      <c r="N20">
        <f t="shared" si="22"/>
        <v>0</v>
      </c>
      <c r="O20">
        <f t="shared" si="23"/>
        <v>0</v>
      </c>
      <c r="P20">
        <f t="shared" si="24"/>
        <v>0</v>
      </c>
      <c r="Q20">
        <f t="shared" si="25"/>
        <v>0</v>
      </c>
      <c r="R20">
        <f t="shared" si="26"/>
        <v>0</v>
      </c>
      <c r="S20">
        <f t="shared" si="27"/>
        <v>0</v>
      </c>
      <c r="T20">
        <f t="shared" si="28"/>
        <v>0</v>
      </c>
      <c r="U20">
        <f t="shared" si="29"/>
        <v>0</v>
      </c>
      <c r="V20">
        <f t="shared" si="8"/>
        <v>0</v>
      </c>
      <c r="W20">
        <f t="shared" si="9"/>
        <v>0</v>
      </c>
      <c r="X20">
        <f t="shared" si="10"/>
        <v>0</v>
      </c>
      <c r="Y20">
        <f t="shared" si="11"/>
        <v>0</v>
      </c>
      <c r="Z20">
        <f t="shared" si="12"/>
        <v>0</v>
      </c>
      <c r="AA20">
        <f t="shared" si="13"/>
        <v>0</v>
      </c>
      <c r="AB20">
        <f t="shared" si="14"/>
        <v>0</v>
      </c>
      <c r="AC20">
        <f t="shared" si="15"/>
        <v>0</v>
      </c>
      <c r="AD20">
        <f t="shared" si="16"/>
        <v>0</v>
      </c>
      <c r="AE20">
        <f t="shared" si="17"/>
        <v>0</v>
      </c>
      <c r="AF20">
        <f t="shared" si="18"/>
        <v>0</v>
      </c>
      <c r="AG20">
        <f t="shared" si="19"/>
        <v>0</v>
      </c>
      <c r="AH20">
        <f t="shared" si="20"/>
        <v>0</v>
      </c>
    </row>
    <row r="21" spans="1:34">
      <c r="A21">
        <v>20</v>
      </c>
      <c r="B21" s="3" t="s">
        <v>87</v>
      </c>
      <c r="C21" s="3">
        <v>625</v>
      </c>
      <c r="D21" s="3" t="s">
        <v>86</v>
      </c>
      <c r="E21" s="16" t="s">
        <v>86</v>
      </c>
      <c r="F21" s="11" t="s">
        <v>736</v>
      </c>
      <c r="G21">
        <f t="shared" ref="G21" si="46">IF(ISNUMBER(FIND("AM",F21)), 1, 0)</f>
        <v>1</v>
      </c>
      <c r="H21">
        <f t="shared" si="2"/>
        <v>0</v>
      </c>
      <c r="I21">
        <f t="shared" si="3"/>
        <v>1</v>
      </c>
      <c r="J21">
        <f t="shared" si="4"/>
        <v>0</v>
      </c>
      <c r="K21">
        <f t="shared" si="5"/>
        <v>1</v>
      </c>
      <c r="L21">
        <f t="shared" si="6"/>
        <v>0</v>
      </c>
      <c r="M21">
        <f t="shared" si="7"/>
        <v>1</v>
      </c>
      <c r="N21">
        <f t="shared" si="22"/>
        <v>0</v>
      </c>
      <c r="O21">
        <f t="shared" si="23"/>
        <v>1</v>
      </c>
      <c r="P21">
        <f t="shared" si="24"/>
        <v>0</v>
      </c>
      <c r="Q21">
        <f t="shared" si="25"/>
        <v>0</v>
      </c>
      <c r="R21">
        <f t="shared" si="26"/>
        <v>1</v>
      </c>
      <c r="S21">
        <f t="shared" si="27"/>
        <v>0</v>
      </c>
      <c r="T21">
        <f t="shared" si="28"/>
        <v>0</v>
      </c>
      <c r="U21">
        <f t="shared" si="29"/>
        <v>0</v>
      </c>
      <c r="V21">
        <f t="shared" si="8"/>
        <v>0</v>
      </c>
      <c r="W21">
        <f t="shared" si="9"/>
        <v>0</v>
      </c>
      <c r="X21">
        <f t="shared" si="10"/>
        <v>0</v>
      </c>
      <c r="Y21">
        <f t="shared" si="11"/>
        <v>0</v>
      </c>
      <c r="Z21">
        <f t="shared" si="12"/>
        <v>0</v>
      </c>
      <c r="AA21">
        <f t="shared" si="13"/>
        <v>0</v>
      </c>
      <c r="AB21">
        <f t="shared" si="14"/>
        <v>0</v>
      </c>
      <c r="AC21">
        <f t="shared" si="15"/>
        <v>0</v>
      </c>
      <c r="AD21">
        <f t="shared" si="16"/>
        <v>1</v>
      </c>
      <c r="AE21">
        <f t="shared" si="17"/>
        <v>0</v>
      </c>
      <c r="AF21">
        <f t="shared" si="18"/>
        <v>0</v>
      </c>
      <c r="AG21">
        <f t="shared" si="19"/>
        <v>0</v>
      </c>
      <c r="AH21">
        <f t="shared" si="20"/>
        <v>0</v>
      </c>
    </row>
    <row r="22" spans="1:34">
      <c r="A22">
        <v>21</v>
      </c>
      <c r="B22" s="3" t="s">
        <v>43</v>
      </c>
      <c r="C22" s="3">
        <v>632</v>
      </c>
      <c r="D22" s="4" t="s">
        <v>42</v>
      </c>
      <c r="E22" s="16" t="s">
        <v>139</v>
      </c>
      <c r="F22" s="11" t="s">
        <v>735</v>
      </c>
      <c r="G22">
        <f t="shared" ref="G22" si="47">IF(ISNUMBER(FIND("AM",F22)), 1, 0)</f>
        <v>0</v>
      </c>
      <c r="H22">
        <f t="shared" si="2"/>
        <v>1</v>
      </c>
      <c r="I22">
        <f t="shared" si="3"/>
        <v>1</v>
      </c>
      <c r="J22">
        <f t="shared" si="4"/>
        <v>0</v>
      </c>
      <c r="K22">
        <f t="shared" si="5"/>
        <v>0</v>
      </c>
      <c r="L22">
        <f t="shared" si="6"/>
        <v>0</v>
      </c>
      <c r="M22">
        <f t="shared" si="7"/>
        <v>1</v>
      </c>
      <c r="N22">
        <f t="shared" si="22"/>
        <v>0</v>
      </c>
      <c r="O22">
        <f t="shared" si="23"/>
        <v>0</v>
      </c>
      <c r="P22">
        <f t="shared" si="24"/>
        <v>0</v>
      </c>
      <c r="Q22">
        <f t="shared" si="25"/>
        <v>0</v>
      </c>
      <c r="R22">
        <f t="shared" si="26"/>
        <v>1</v>
      </c>
      <c r="S22">
        <f t="shared" si="27"/>
        <v>0</v>
      </c>
      <c r="T22">
        <f t="shared" si="28"/>
        <v>0</v>
      </c>
      <c r="U22">
        <f t="shared" si="29"/>
        <v>0</v>
      </c>
      <c r="V22">
        <f t="shared" si="8"/>
        <v>0</v>
      </c>
      <c r="W22">
        <f t="shared" si="9"/>
        <v>0</v>
      </c>
      <c r="X22">
        <f t="shared" si="10"/>
        <v>0</v>
      </c>
      <c r="Y22">
        <f t="shared" si="11"/>
        <v>0</v>
      </c>
      <c r="Z22">
        <f t="shared" si="12"/>
        <v>0</v>
      </c>
      <c r="AA22">
        <f t="shared" si="13"/>
        <v>0</v>
      </c>
      <c r="AB22">
        <f t="shared" si="14"/>
        <v>0</v>
      </c>
      <c r="AC22">
        <f t="shared" si="15"/>
        <v>0</v>
      </c>
      <c r="AD22">
        <f t="shared" si="16"/>
        <v>0</v>
      </c>
      <c r="AE22">
        <f t="shared" si="17"/>
        <v>0</v>
      </c>
      <c r="AF22">
        <f t="shared" si="18"/>
        <v>0</v>
      </c>
      <c r="AG22">
        <f t="shared" si="19"/>
        <v>0</v>
      </c>
      <c r="AH22">
        <f t="shared" si="20"/>
        <v>0</v>
      </c>
    </row>
    <row r="23" spans="1:34">
      <c r="A23">
        <v>22</v>
      </c>
      <c r="B23" s="3" t="s">
        <v>121</v>
      </c>
      <c r="C23" s="3">
        <v>648</v>
      </c>
      <c r="D23" s="3" t="s">
        <v>122</v>
      </c>
      <c r="E23" t="s">
        <v>122</v>
      </c>
      <c r="F23" s="11" t="s">
        <v>723</v>
      </c>
      <c r="G23">
        <f t="shared" ref="G23" si="48">IF(ISNUMBER(FIND("AM",F23)), 1, 0)</f>
        <v>0</v>
      </c>
      <c r="H23">
        <f t="shared" si="2"/>
        <v>0</v>
      </c>
      <c r="I23">
        <f t="shared" si="3"/>
        <v>0</v>
      </c>
      <c r="J23">
        <f t="shared" si="4"/>
        <v>0</v>
      </c>
      <c r="K23">
        <f t="shared" si="5"/>
        <v>0</v>
      </c>
      <c r="L23">
        <f t="shared" si="6"/>
        <v>0</v>
      </c>
      <c r="M23">
        <f t="shared" si="7"/>
        <v>0</v>
      </c>
      <c r="N23">
        <f t="shared" si="22"/>
        <v>0</v>
      </c>
      <c r="O23">
        <f t="shared" si="23"/>
        <v>0</v>
      </c>
      <c r="P23">
        <f t="shared" si="24"/>
        <v>1</v>
      </c>
      <c r="Q23">
        <f t="shared" si="25"/>
        <v>0</v>
      </c>
      <c r="R23">
        <f t="shared" si="26"/>
        <v>1</v>
      </c>
      <c r="S23">
        <f t="shared" si="27"/>
        <v>0</v>
      </c>
      <c r="T23">
        <f t="shared" si="28"/>
        <v>0</v>
      </c>
      <c r="U23">
        <f t="shared" si="29"/>
        <v>0</v>
      </c>
      <c r="V23">
        <f t="shared" si="8"/>
        <v>0</v>
      </c>
      <c r="W23">
        <f t="shared" si="9"/>
        <v>1</v>
      </c>
      <c r="X23">
        <f t="shared" si="10"/>
        <v>0</v>
      </c>
      <c r="Y23">
        <f t="shared" si="11"/>
        <v>0</v>
      </c>
      <c r="Z23">
        <f t="shared" si="12"/>
        <v>0</v>
      </c>
      <c r="AA23">
        <f t="shared" si="13"/>
        <v>0</v>
      </c>
      <c r="AB23">
        <f t="shared" si="14"/>
        <v>0</v>
      </c>
      <c r="AC23">
        <f t="shared" si="15"/>
        <v>0</v>
      </c>
      <c r="AD23">
        <f t="shared" si="16"/>
        <v>0</v>
      </c>
      <c r="AE23">
        <f t="shared" si="17"/>
        <v>0</v>
      </c>
      <c r="AF23">
        <f t="shared" si="18"/>
        <v>0</v>
      </c>
      <c r="AG23">
        <f t="shared" si="19"/>
        <v>0</v>
      </c>
      <c r="AH23">
        <f t="shared" si="20"/>
        <v>0</v>
      </c>
    </row>
    <row r="24" spans="1:34">
      <c r="A24">
        <v>23</v>
      </c>
      <c r="B24" s="3" t="s">
        <v>19</v>
      </c>
      <c r="C24" s="3">
        <v>683</v>
      </c>
      <c r="D24" s="4" t="s">
        <v>18</v>
      </c>
      <c r="E24" s="16" t="s">
        <v>18</v>
      </c>
      <c r="F24" s="11" t="s">
        <v>734</v>
      </c>
      <c r="G24">
        <f t="shared" ref="G24" si="49">IF(ISNUMBER(FIND("AM",F24)), 1, 0)</f>
        <v>1</v>
      </c>
      <c r="H24">
        <f t="shared" si="2"/>
        <v>1</v>
      </c>
      <c r="I24">
        <f t="shared" si="3"/>
        <v>1</v>
      </c>
      <c r="J24">
        <f t="shared" si="4"/>
        <v>1</v>
      </c>
      <c r="K24">
        <f t="shared" si="5"/>
        <v>1</v>
      </c>
      <c r="L24">
        <f t="shared" si="6"/>
        <v>1</v>
      </c>
      <c r="M24">
        <f t="shared" si="7"/>
        <v>1</v>
      </c>
      <c r="N24">
        <f t="shared" si="22"/>
        <v>1</v>
      </c>
      <c r="O24">
        <f t="shared" si="23"/>
        <v>1</v>
      </c>
      <c r="P24">
        <f t="shared" si="24"/>
        <v>1</v>
      </c>
      <c r="Q24">
        <f t="shared" si="25"/>
        <v>0</v>
      </c>
      <c r="R24">
        <f t="shared" si="26"/>
        <v>1</v>
      </c>
      <c r="S24">
        <f t="shared" si="27"/>
        <v>0</v>
      </c>
      <c r="T24">
        <f t="shared" si="28"/>
        <v>0</v>
      </c>
      <c r="U24">
        <f t="shared" si="29"/>
        <v>0</v>
      </c>
      <c r="V24">
        <f t="shared" si="8"/>
        <v>0</v>
      </c>
      <c r="W24">
        <f t="shared" si="9"/>
        <v>1</v>
      </c>
      <c r="X24">
        <f t="shared" si="10"/>
        <v>0</v>
      </c>
      <c r="Y24">
        <f t="shared" si="11"/>
        <v>0</v>
      </c>
      <c r="Z24">
        <f t="shared" si="12"/>
        <v>0</v>
      </c>
      <c r="AA24">
        <f t="shared" si="13"/>
        <v>1</v>
      </c>
      <c r="AB24">
        <f t="shared" si="14"/>
        <v>1</v>
      </c>
      <c r="AC24">
        <f t="shared" si="15"/>
        <v>0</v>
      </c>
      <c r="AD24">
        <f t="shared" si="16"/>
        <v>0</v>
      </c>
      <c r="AE24">
        <f t="shared" si="17"/>
        <v>0</v>
      </c>
      <c r="AF24">
        <f t="shared" si="18"/>
        <v>0</v>
      </c>
      <c r="AG24">
        <f t="shared" si="19"/>
        <v>0</v>
      </c>
      <c r="AH24">
        <f t="shared" si="20"/>
        <v>0</v>
      </c>
    </row>
    <row r="25" spans="1:34">
      <c r="A25">
        <v>24</v>
      </c>
      <c r="B25" s="3" t="s">
        <v>115</v>
      </c>
      <c r="C25" s="3">
        <v>764</v>
      </c>
      <c r="D25" s="3" t="s">
        <v>114</v>
      </c>
      <c r="E25" t="s">
        <v>114</v>
      </c>
      <c r="F25" s="11" t="s">
        <v>712</v>
      </c>
      <c r="G25">
        <f t="shared" ref="G25" si="50">IF(ISNUMBER(FIND("AM",F25)), 1, 0)</f>
        <v>0</v>
      </c>
      <c r="H25">
        <f t="shared" si="2"/>
        <v>0</v>
      </c>
      <c r="I25">
        <f t="shared" si="3"/>
        <v>0</v>
      </c>
      <c r="J25">
        <f t="shared" si="4"/>
        <v>0</v>
      </c>
      <c r="K25">
        <f t="shared" si="5"/>
        <v>0</v>
      </c>
      <c r="L25">
        <f t="shared" si="6"/>
        <v>0</v>
      </c>
      <c r="M25">
        <f t="shared" si="7"/>
        <v>0</v>
      </c>
      <c r="N25">
        <f t="shared" si="22"/>
        <v>0</v>
      </c>
      <c r="O25">
        <f t="shared" si="23"/>
        <v>1</v>
      </c>
      <c r="P25">
        <f t="shared" si="24"/>
        <v>0</v>
      </c>
      <c r="Q25">
        <f t="shared" si="25"/>
        <v>0</v>
      </c>
      <c r="R25">
        <f t="shared" si="26"/>
        <v>0</v>
      </c>
      <c r="S25">
        <f t="shared" si="27"/>
        <v>0</v>
      </c>
      <c r="T25">
        <f t="shared" si="28"/>
        <v>0</v>
      </c>
      <c r="U25">
        <f t="shared" si="29"/>
        <v>0</v>
      </c>
      <c r="V25">
        <f t="shared" si="8"/>
        <v>0</v>
      </c>
      <c r="W25">
        <f t="shared" si="9"/>
        <v>0</v>
      </c>
      <c r="X25">
        <f t="shared" si="10"/>
        <v>0</v>
      </c>
      <c r="Y25">
        <f t="shared" si="11"/>
        <v>0</v>
      </c>
      <c r="Z25">
        <f t="shared" si="12"/>
        <v>0</v>
      </c>
      <c r="AA25">
        <f t="shared" si="13"/>
        <v>0</v>
      </c>
      <c r="AB25">
        <f t="shared" si="14"/>
        <v>0</v>
      </c>
      <c r="AC25">
        <f t="shared" si="15"/>
        <v>0</v>
      </c>
      <c r="AD25">
        <f t="shared" si="16"/>
        <v>0</v>
      </c>
      <c r="AE25">
        <f t="shared" si="17"/>
        <v>0</v>
      </c>
      <c r="AF25">
        <f t="shared" si="18"/>
        <v>0</v>
      </c>
      <c r="AG25">
        <f t="shared" si="19"/>
        <v>0</v>
      </c>
      <c r="AH25">
        <f t="shared" si="20"/>
        <v>0</v>
      </c>
    </row>
    <row r="26" spans="1:34">
      <c r="A26">
        <v>25</v>
      </c>
      <c r="B26" s="3" t="s">
        <v>59</v>
      </c>
      <c r="C26" s="3">
        <v>771</v>
      </c>
      <c r="D26" s="4" t="s">
        <v>58</v>
      </c>
      <c r="E26" s="16" t="s">
        <v>142</v>
      </c>
      <c r="F26" s="11" t="s">
        <v>733</v>
      </c>
      <c r="G26">
        <f t="shared" ref="G26" si="51">IF(ISNUMBER(FIND("AM",F26)), 1, 0)</f>
        <v>1</v>
      </c>
      <c r="H26">
        <f t="shared" si="2"/>
        <v>0</v>
      </c>
      <c r="I26">
        <f t="shared" si="3"/>
        <v>0</v>
      </c>
      <c r="J26">
        <f t="shared" si="4"/>
        <v>1</v>
      </c>
      <c r="K26">
        <f t="shared" si="5"/>
        <v>1</v>
      </c>
      <c r="L26">
        <f t="shared" si="6"/>
        <v>0</v>
      </c>
      <c r="M26">
        <f t="shared" si="7"/>
        <v>1</v>
      </c>
      <c r="N26">
        <f t="shared" si="22"/>
        <v>0</v>
      </c>
      <c r="O26">
        <f t="shared" si="23"/>
        <v>0</v>
      </c>
      <c r="P26">
        <f t="shared" si="24"/>
        <v>0</v>
      </c>
      <c r="Q26">
        <f t="shared" si="25"/>
        <v>0</v>
      </c>
      <c r="R26">
        <f t="shared" si="26"/>
        <v>0</v>
      </c>
      <c r="S26">
        <f t="shared" si="27"/>
        <v>0</v>
      </c>
      <c r="T26">
        <f t="shared" si="28"/>
        <v>0</v>
      </c>
      <c r="U26">
        <f t="shared" si="29"/>
        <v>0</v>
      </c>
      <c r="V26">
        <f t="shared" si="8"/>
        <v>0</v>
      </c>
      <c r="W26">
        <f t="shared" si="9"/>
        <v>0</v>
      </c>
      <c r="X26">
        <f t="shared" si="10"/>
        <v>0</v>
      </c>
      <c r="Y26">
        <f t="shared" si="11"/>
        <v>0</v>
      </c>
      <c r="Z26">
        <f t="shared" si="12"/>
        <v>0</v>
      </c>
      <c r="AA26">
        <f t="shared" si="13"/>
        <v>0</v>
      </c>
      <c r="AB26">
        <f t="shared" si="14"/>
        <v>0</v>
      </c>
      <c r="AC26">
        <f t="shared" si="15"/>
        <v>0</v>
      </c>
      <c r="AD26">
        <f t="shared" si="16"/>
        <v>0</v>
      </c>
      <c r="AE26">
        <f t="shared" si="17"/>
        <v>0</v>
      </c>
      <c r="AF26">
        <f t="shared" si="18"/>
        <v>0</v>
      </c>
      <c r="AG26">
        <f t="shared" si="19"/>
        <v>0</v>
      </c>
      <c r="AH26">
        <f t="shared" si="20"/>
        <v>0</v>
      </c>
    </row>
    <row r="27" spans="1:34">
      <c r="A27">
        <v>26</v>
      </c>
      <c r="B27" s="3" t="s">
        <v>39</v>
      </c>
      <c r="C27" s="3">
        <v>852</v>
      </c>
      <c r="D27" s="3" t="s">
        <v>38</v>
      </c>
      <c r="E27" s="4" t="s">
        <v>129</v>
      </c>
      <c r="F27" s="11" t="s">
        <v>732</v>
      </c>
      <c r="G27">
        <f t="shared" ref="G27" si="52">IF(ISNUMBER(FIND("AM",F27)), 1, 0)</f>
        <v>0</v>
      </c>
      <c r="H27">
        <f t="shared" si="2"/>
        <v>0</v>
      </c>
      <c r="I27">
        <f t="shared" si="3"/>
        <v>0</v>
      </c>
      <c r="J27">
        <f t="shared" si="4"/>
        <v>0</v>
      </c>
      <c r="K27">
        <f t="shared" si="5"/>
        <v>1</v>
      </c>
      <c r="L27">
        <f t="shared" si="6"/>
        <v>0</v>
      </c>
      <c r="M27">
        <f t="shared" si="7"/>
        <v>0</v>
      </c>
      <c r="N27">
        <f t="shared" si="22"/>
        <v>0</v>
      </c>
      <c r="O27">
        <f t="shared" si="23"/>
        <v>0</v>
      </c>
      <c r="P27">
        <f t="shared" si="24"/>
        <v>0</v>
      </c>
      <c r="Q27">
        <f t="shared" si="25"/>
        <v>0</v>
      </c>
      <c r="R27">
        <f t="shared" si="26"/>
        <v>0</v>
      </c>
      <c r="S27">
        <f t="shared" si="27"/>
        <v>0</v>
      </c>
      <c r="T27">
        <f t="shared" si="28"/>
        <v>0</v>
      </c>
      <c r="U27">
        <f t="shared" si="29"/>
        <v>0</v>
      </c>
      <c r="V27">
        <f t="shared" si="8"/>
        <v>0</v>
      </c>
      <c r="W27">
        <f t="shared" si="9"/>
        <v>0</v>
      </c>
      <c r="X27">
        <f t="shared" si="10"/>
        <v>0</v>
      </c>
      <c r="Y27">
        <f t="shared" si="11"/>
        <v>0</v>
      </c>
      <c r="Z27">
        <f t="shared" si="12"/>
        <v>0</v>
      </c>
      <c r="AA27">
        <f t="shared" si="13"/>
        <v>0</v>
      </c>
      <c r="AB27">
        <f t="shared" si="14"/>
        <v>0</v>
      </c>
      <c r="AC27">
        <f t="shared" si="15"/>
        <v>0</v>
      </c>
      <c r="AD27">
        <f t="shared" si="16"/>
        <v>0</v>
      </c>
      <c r="AE27">
        <f t="shared" si="17"/>
        <v>0</v>
      </c>
      <c r="AF27">
        <f t="shared" si="18"/>
        <v>0</v>
      </c>
      <c r="AG27">
        <f t="shared" si="19"/>
        <v>0</v>
      </c>
      <c r="AH27">
        <f t="shared" si="20"/>
        <v>0</v>
      </c>
    </row>
    <row r="28" spans="1:34">
      <c r="A28">
        <v>27</v>
      </c>
      <c r="B28" s="3" t="s">
        <v>105</v>
      </c>
      <c r="C28" s="3">
        <v>880</v>
      </c>
      <c r="D28" s="3" t="s">
        <v>104</v>
      </c>
      <c r="E28" s="16" t="s">
        <v>104</v>
      </c>
      <c r="F28" s="11" t="s">
        <v>731</v>
      </c>
      <c r="G28">
        <f t="shared" ref="G28" si="53">IF(ISNUMBER(FIND("AM",F28)), 1, 0)</f>
        <v>0</v>
      </c>
      <c r="H28">
        <f t="shared" si="2"/>
        <v>0</v>
      </c>
      <c r="I28">
        <f t="shared" si="3"/>
        <v>0</v>
      </c>
      <c r="J28">
        <f t="shared" si="4"/>
        <v>1</v>
      </c>
      <c r="K28">
        <f t="shared" si="5"/>
        <v>1</v>
      </c>
      <c r="L28">
        <f t="shared" si="6"/>
        <v>0</v>
      </c>
      <c r="M28">
        <f t="shared" si="7"/>
        <v>1</v>
      </c>
      <c r="N28">
        <f t="shared" si="22"/>
        <v>0</v>
      </c>
      <c r="O28">
        <f t="shared" si="23"/>
        <v>0</v>
      </c>
      <c r="P28">
        <f t="shared" si="24"/>
        <v>0</v>
      </c>
      <c r="Q28">
        <f t="shared" si="25"/>
        <v>0</v>
      </c>
      <c r="R28">
        <f t="shared" si="26"/>
        <v>0</v>
      </c>
      <c r="S28">
        <f t="shared" si="27"/>
        <v>0</v>
      </c>
      <c r="T28">
        <f t="shared" si="28"/>
        <v>0</v>
      </c>
      <c r="U28">
        <f t="shared" si="29"/>
        <v>0</v>
      </c>
      <c r="V28">
        <f t="shared" si="8"/>
        <v>0</v>
      </c>
      <c r="W28">
        <f t="shared" si="9"/>
        <v>0</v>
      </c>
      <c r="X28">
        <f t="shared" si="10"/>
        <v>0</v>
      </c>
      <c r="Y28">
        <f t="shared" si="11"/>
        <v>0</v>
      </c>
      <c r="Z28">
        <f t="shared" si="12"/>
        <v>0</v>
      </c>
      <c r="AA28">
        <f t="shared" si="13"/>
        <v>0</v>
      </c>
      <c r="AB28">
        <f t="shared" si="14"/>
        <v>0</v>
      </c>
      <c r="AC28">
        <f t="shared" si="15"/>
        <v>0</v>
      </c>
      <c r="AD28">
        <f t="shared" si="16"/>
        <v>0</v>
      </c>
      <c r="AE28">
        <f t="shared" si="17"/>
        <v>0</v>
      </c>
      <c r="AF28">
        <f t="shared" si="18"/>
        <v>0</v>
      </c>
      <c r="AG28">
        <f t="shared" si="19"/>
        <v>0</v>
      </c>
      <c r="AH28">
        <f t="shared" si="20"/>
        <v>0</v>
      </c>
    </row>
    <row r="29" spans="1:34">
      <c r="A29">
        <v>28</v>
      </c>
      <c r="B29" s="3" t="s">
        <v>15</v>
      </c>
      <c r="C29" s="3">
        <v>939</v>
      </c>
      <c r="D29" s="4" t="s">
        <v>14</v>
      </c>
      <c r="E29" s="16" t="s">
        <v>150</v>
      </c>
      <c r="F29" s="11" t="s">
        <v>730</v>
      </c>
      <c r="G29">
        <f t="shared" ref="G29" si="54">IF(ISNUMBER(FIND("AM",F29)), 1, 0)</f>
        <v>0</v>
      </c>
      <c r="H29">
        <f t="shared" si="2"/>
        <v>1</v>
      </c>
      <c r="I29">
        <f t="shared" si="3"/>
        <v>1</v>
      </c>
      <c r="J29">
        <f t="shared" si="4"/>
        <v>0</v>
      </c>
      <c r="K29">
        <f t="shared" si="5"/>
        <v>0</v>
      </c>
      <c r="L29">
        <f t="shared" si="6"/>
        <v>0</v>
      </c>
      <c r="M29">
        <f t="shared" si="7"/>
        <v>0</v>
      </c>
      <c r="N29">
        <f t="shared" si="22"/>
        <v>0</v>
      </c>
      <c r="O29">
        <f t="shared" si="23"/>
        <v>0</v>
      </c>
      <c r="P29">
        <f t="shared" si="24"/>
        <v>0</v>
      </c>
      <c r="Q29">
        <f t="shared" si="25"/>
        <v>0</v>
      </c>
      <c r="R29">
        <f t="shared" si="26"/>
        <v>1</v>
      </c>
      <c r="S29">
        <f t="shared" si="27"/>
        <v>0</v>
      </c>
      <c r="T29">
        <f t="shared" si="28"/>
        <v>0</v>
      </c>
      <c r="U29">
        <f t="shared" si="29"/>
        <v>0</v>
      </c>
      <c r="V29">
        <f t="shared" si="8"/>
        <v>0</v>
      </c>
      <c r="W29">
        <f t="shared" si="9"/>
        <v>0</v>
      </c>
      <c r="X29">
        <f t="shared" si="10"/>
        <v>0</v>
      </c>
      <c r="Y29">
        <f t="shared" si="11"/>
        <v>0</v>
      </c>
      <c r="Z29">
        <f t="shared" si="12"/>
        <v>0</v>
      </c>
      <c r="AA29">
        <f t="shared" si="13"/>
        <v>0</v>
      </c>
      <c r="AB29">
        <f t="shared" si="14"/>
        <v>0</v>
      </c>
      <c r="AC29">
        <f t="shared" si="15"/>
        <v>0</v>
      </c>
      <c r="AD29">
        <f t="shared" si="16"/>
        <v>0</v>
      </c>
      <c r="AE29">
        <f t="shared" si="17"/>
        <v>0</v>
      </c>
      <c r="AF29">
        <f t="shared" si="18"/>
        <v>0</v>
      </c>
      <c r="AG29">
        <f t="shared" si="19"/>
        <v>0</v>
      </c>
      <c r="AH29">
        <f t="shared" si="20"/>
        <v>0</v>
      </c>
    </row>
    <row r="30" spans="1:34">
      <c r="A30">
        <v>29</v>
      </c>
      <c r="B30" s="3" t="s">
        <v>117</v>
      </c>
      <c r="C30" s="3">
        <v>986</v>
      </c>
      <c r="D30" s="3" t="s">
        <v>116</v>
      </c>
      <c r="E30" t="s">
        <v>149</v>
      </c>
      <c r="F30" s="11" t="s">
        <v>729</v>
      </c>
      <c r="G30">
        <f t="shared" ref="G30" si="55">IF(ISNUMBER(FIND("AM",F30)), 1, 0)</f>
        <v>0</v>
      </c>
      <c r="H30">
        <f t="shared" si="2"/>
        <v>0</v>
      </c>
      <c r="I30">
        <f t="shared" si="3"/>
        <v>1</v>
      </c>
      <c r="J30">
        <f t="shared" si="4"/>
        <v>0</v>
      </c>
      <c r="K30">
        <f t="shared" si="5"/>
        <v>0</v>
      </c>
      <c r="L30">
        <f t="shared" si="6"/>
        <v>0</v>
      </c>
      <c r="M30">
        <f t="shared" si="7"/>
        <v>1</v>
      </c>
      <c r="N30">
        <f t="shared" si="22"/>
        <v>0</v>
      </c>
      <c r="O30">
        <f t="shared" si="23"/>
        <v>0</v>
      </c>
      <c r="P30">
        <f t="shared" si="24"/>
        <v>0</v>
      </c>
      <c r="Q30">
        <f t="shared" si="25"/>
        <v>0</v>
      </c>
      <c r="R30">
        <f t="shared" si="26"/>
        <v>1</v>
      </c>
      <c r="S30">
        <f t="shared" si="27"/>
        <v>1</v>
      </c>
      <c r="T30">
        <f t="shared" si="28"/>
        <v>0</v>
      </c>
      <c r="U30">
        <f t="shared" si="29"/>
        <v>0</v>
      </c>
      <c r="V30">
        <f t="shared" si="8"/>
        <v>1</v>
      </c>
      <c r="W30">
        <f t="shared" si="9"/>
        <v>0</v>
      </c>
      <c r="X30">
        <f t="shared" si="10"/>
        <v>0</v>
      </c>
      <c r="Y30">
        <f t="shared" si="11"/>
        <v>0</v>
      </c>
      <c r="Z30">
        <f t="shared" si="12"/>
        <v>0</v>
      </c>
      <c r="AA30">
        <f t="shared" si="13"/>
        <v>0</v>
      </c>
      <c r="AB30">
        <f t="shared" si="14"/>
        <v>1</v>
      </c>
      <c r="AC30">
        <f t="shared" si="15"/>
        <v>0</v>
      </c>
      <c r="AD30">
        <f t="shared" si="16"/>
        <v>0</v>
      </c>
      <c r="AE30">
        <f t="shared" si="17"/>
        <v>0</v>
      </c>
      <c r="AF30">
        <f t="shared" si="18"/>
        <v>0</v>
      </c>
      <c r="AG30">
        <f t="shared" si="19"/>
        <v>0</v>
      </c>
      <c r="AH30">
        <f t="shared" si="20"/>
        <v>0</v>
      </c>
    </row>
    <row r="31" spans="1:34">
      <c r="A31">
        <v>30</v>
      </c>
      <c r="B31" s="3" t="s">
        <v>93</v>
      </c>
      <c r="C31" s="3">
        <v>998</v>
      </c>
      <c r="D31" s="3" t="s">
        <v>92</v>
      </c>
      <c r="E31" s="16" t="s">
        <v>92</v>
      </c>
      <c r="F31" s="11" t="s">
        <v>728</v>
      </c>
      <c r="G31">
        <f t="shared" ref="G31" si="56">IF(ISNUMBER(FIND("AM",F31)), 1, 0)</f>
        <v>0</v>
      </c>
      <c r="H31">
        <f t="shared" si="2"/>
        <v>0</v>
      </c>
      <c r="I31">
        <f t="shared" si="3"/>
        <v>0</v>
      </c>
      <c r="J31">
        <f t="shared" si="4"/>
        <v>1</v>
      </c>
      <c r="K31">
        <f t="shared" si="5"/>
        <v>1</v>
      </c>
      <c r="L31">
        <f t="shared" si="6"/>
        <v>0</v>
      </c>
      <c r="M31">
        <f t="shared" si="7"/>
        <v>0</v>
      </c>
      <c r="N31">
        <f t="shared" si="22"/>
        <v>0</v>
      </c>
      <c r="O31">
        <f t="shared" si="23"/>
        <v>0</v>
      </c>
      <c r="P31">
        <f t="shared" si="24"/>
        <v>0</v>
      </c>
      <c r="Q31">
        <f t="shared" si="25"/>
        <v>0</v>
      </c>
      <c r="R31">
        <f t="shared" si="26"/>
        <v>0</v>
      </c>
      <c r="S31">
        <f t="shared" si="27"/>
        <v>0</v>
      </c>
      <c r="T31">
        <f t="shared" si="28"/>
        <v>0</v>
      </c>
      <c r="U31">
        <f t="shared" si="29"/>
        <v>0</v>
      </c>
      <c r="V31">
        <f t="shared" si="8"/>
        <v>0</v>
      </c>
      <c r="W31">
        <f t="shared" si="9"/>
        <v>0</v>
      </c>
      <c r="X31">
        <f t="shared" si="10"/>
        <v>0</v>
      </c>
      <c r="Y31">
        <f t="shared" si="11"/>
        <v>0</v>
      </c>
      <c r="Z31">
        <f t="shared" si="12"/>
        <v>0</v>
      </c>
      <c r="AA31">
        <f t="shared" si="13"/>
        <v>0</v>
      </c>
      <c r="AB31">
        <f t="shared" si="14"/>
        <v>0</v>
      </c>
      <c r="AC31">
        <f t="shared" si="15"/>
        <v>0</v>
      </c>
      <c r="AD31">
        <f t="shared" si="16"/>
        <v>0</v>
      </c>
      <c r="AE31">
        <f t="shared" si="17"/>
        <v>0</v>
      </c>
      <c r="AF31">
        <f t="shared" si="18"/>
        <v>0</v>
      </c>
      <c r="AG31">
        <f t="shared" si="19"/>
        <v>0</v>
      </c>
      <c r="AH31">
        <f t="shared" si="20"/>
        <v>0</v>
      </c>
    </row>
    <row r="32" spans="1:34">
      <c r="A32">
        <v>31</v>
      </c>
      <c r="B32" s="3" t="s">
        <v>25</v>
      </c>
      <c r="C32" s="3">
        <v>1026</v>
      </c>
      <c r="D32" s="4" t="s">
        <v>24</v>
      </c>
      <c r="E32" s="8" t="s">
        <v>128</v>
      </c>
      <c r="F32" s="11" t="s">
        <v>727</v>
      </c>
      <c r="G32">
        <f t="shared" ref="G32" si="57">IF(ISNUMBER(FIND("AM",F32)), 1, 0)</f>
        <v>0</v>
      </c>
      <c r="H32">
        <f t="shared" si="2"/>
        <v>0</v>
      </c>
      <c r="I32">
        <f t="shared" si="3"/>
        <v>0</v>
      </c>
      <c r="J32">
        <f t="shared" si="4"/>
        <v>1</v>
      </c>
      <c r="K32">
        <f t="shared" si="5"/>
        <v>1</v>
      </c>
      <c r="L32">
        <f t="shared" si="6"/>
        <v>1</v>
      </c>
      <c r="M32">
        <f t="shared" si="7"/>
        <v>0</v>
      </c>
      <c r="N32">
        <f t="shared" si="22"/>
        <v>0</v>
      </c>
      <c r="O32">
        <f t="shared" si="23"/>
        <v>0</v>
      </c>
      <c r="P32">
        <f t="shared" si="24"/>
        <v>0</v>
      </c>
      <c r="Q32">
        <f t="shared" si="25"/>
        <v>0</v>
      </c>
      <c r="R32">
        <f t="shared" si="26"/>
        <v>0</v>
      </c>
      <c r="S32">
        <f t="shared" si="27"/>
        <v>0</v>
      </c>
      <c r="T32">
        <f t="shared" si="28"/>
        <v>0</v>
      </c>
      <c r="U32">
        <f t="shared" si="29"/>
        <v>0</v>
      </c>
      <c r="V32">
        <f t="shared" si="8"/>
        <v>0</v>
      </c>
      <c r="W32">
        <f t="shared" si="9"/>
        <v>0</v>
      </c>
      <c r="X32">
        <f t="shared" si="10"/>
        <v>0</v>
      </c>
      <c r="Y32">
        <f t="shared" si="11"/>
        <v>0</v>
      </c>
      <c r="Z32">
        <f t="shared" si="12"/>
        <v>0</v>
      </c>
      <c r="AA32">
        <f t="shared" si="13"/>
        <v>0</v>
      </c>
      <c r="AB32">
        <f t="shared" si="14"/>
        <v>0</v>
      </c>
      <c r="AC32">
        <f t="shared" si="15"/>
        <v>0</v>
      </c>
      <c r="AD32">
        <f t="shared" si="16"/>
        <v>0</v>
      </c>
      <c r="AE32">
        <f t="shared" si="17"/>
        <v>0</v>
      </c>
      <c r="AF32">
        <f t="shared" si="18"/>
        <v>0</v>
      </c>
      <c r="AG32">
        <f t="shared" si="19"/>
        <v>0</v>
      </c>
      <c r="AH32">
        <f t="shared" si="20"/>
        <v>0</v>
      </c>
    </row>
    <row r="33" spans="1:34">
      <c r="A33">
        <v>32</v>
      </c>
      <c r="B33" s="3" t="s">
        <v>97</v>
      </c>
      <c r="C33" s="3">
        <v>1042</v>
      </c>
      <c r="D33" s="3" t="s">
        <v>96</v>
      </c>
      <c r="E33" s="16" t="s">
        <v>96</v>
      </c>
      <c r="F33" s="11" t="s">
        <v>726</v>
      </c>
      <c r="G33">
        <f t="shared" ref="G33" si="58">IF(ISNUMBER(FIND("AM",F33)), 1, 0)</f>
        <v>1</v>
      </c>
      <c r="H33">
        <f t="shared" si="2"/>
        <v>1</v>
      </c>
      <c r="I33">
        <f t="shared" si="3"/>
        <v>1</v>
      </c>
      <c r="J33">
        <f t="shared" si="4"/>
        <v>1</v>
      </c>
      <c r="K33">
        <f t="shared" si="5"/>
        <v>1</v>
      </c>
      <c r="L33">
        <f t="shared" si="6"/>
        <v>1</v>
      </c>
      <c r="M33">
        <f t="shared" si="7"/>
        <v>1</v>
      </c>
      <c r="N33">
        <f t="shared" si="22"/>
        <v>1</v>
      </c>
      <c r="O33">
        <f t="shared" si="23"/>
        <v>1</v>
      </c>
      <c r="P33">
        <f t="shared" si="24"/>
        <v>1</v>
      </c>
      <c r="Q33">
        <f t="shared" si="25"/>
        <v>1</v>
      </c>
      <c r="R33">
        <f t="shared" si="26"/>
        <v>1</v>
      </c>
      <c r="S33">
        <f t="shared" si="27"/>
        <v>1</v>
      </c>
      <c r="T33">
        <f t="shared" si="28"/>
        <v>1</v>
      </c>
      <c r="U33">
        <f t="shared" si="29"/>
        <v>1</v>
      </c>
      <c r="V33">
        <f t="shared" si="8"/>
        <v>1</v>
      </c>
      <c r="W33">
        <f t="shared" si="9"/>
        <v>1</v>
      </c>
      <c r="X33">
        <f t="shared" si="10"/>
        <v>1</v>
      </c>
      <c r="Y33">
        <f t="shared" si="11"/>
        <v>1</v>
      </c>
      <c r="Z33">
        <f t="shared" si="12"/>
        <v>1</v>
      </c>
      <c r="AA33">
        <f t="shared" si="13"/>
        <v>1</v>
      </c>
      <c r="AB33">
        <f t="shared" si="14"/>
        <v>1</v>
      </c>
      <c r="AC33">
        <f t="shared" si="15"/>
        <v>1</v>
      </c>
      <c r="AD33">
        <f t="shared" si="16"/>
        <v>0</v>
      </c>
      <c r="AE33">
        <f t="shared" si="17"/>
        <v>0</v>
      </c>
      <c r="AF33">
        <f t="shared" si="18"/>
        <v>0</v>
      </c>
      <c r="AG33">
        <f t="shared" si="19"/>
        <v>0</v>
      </c>
      <c r="AH33">
        <f t="shared" si="20"/>
        <v>0</v>
      </c>
    </row>
    <row r="34" spans="1:34">
      <c r="A34">
        <v>33</v>
      </c>
      <c r="B34" s="3" t="s">
        <v>103</v>
      </c>
      <c r="C34" s="3">
        <v>1044</v>
      </c>
      <c r="D34" s="3" t="s">
        <v>102</v>
      </c>
      <c r="E34" s="16" t="s">
        <v>145</v>
      </c>
      <c r="F34" s="11" t="s">
        <v>725</v>
      </c>
      <c r="G34">
        <f t="shared" ref="G34" si="59">IF(ISNUMBER(FIND("AM",F34)), 1, 0)</f>
        <v>1</v>
      </c>
      <c r="H34">
        <f t="shared" si="2"/>
        <v>0</v>
      </c>
      <c r="I34">
        <f t="shared" si="3"/>
        <v>0</v>
      </c>
      <c r="J34">
        <f t="shared" si="4"/>
        <v>1</v>
      </c>
      <c r="K34">
        <f t="shared" si="5"/>
        <v>1</v>
      </c>
      <c r="L34">
        <f t="shared" si="6"/>
        <v>1</v>
      </c>
      <c r="M34">
        <f t="shared" si="7"/>
        <v>0</v>
      </c>
      <c r="N34">
        <f t="shared" si="22"/>
        <v>0</v>
      </c>
      <c r="O34">
        <f t="shared" si="23"/>
        <v>0</v>
      </c>
      <c r="P34">
        <f t="shared" si="24"/>
        <v>0</v>
      </c>
      <c r="Q34">
        <f t="shared" si="25"/>
        <v>0</v>
      </c>
      <c r="R34">
        <f t="shared" si="26"/>
        <v>0</v>
      </c>
      <c r="S34">
        <f t="shared" si="27"/>
        <v>0</v>
      </c>
      <c r="T34">
        <f t="shared" si="28"/>
        <v>0</v>
      </c>
      <c r="U34">
        <f t="shared" si="29"/>
        <v>0</v>
      </c>
      <c r="V34">
        <f t="shared" si="8"/>
        <v>0</v>
      </c>
      <c r="W34">
        <f t="shared" si="9"/>
        <v>0</v>
      </c>
      <c r="X34">
        <f t="shared" si="10"/>
        <v>0</v>
      </c>
      <c r="Y34">
        <f t="shared" si="11"/>
        <v>0</v>
      </c>
      <c r="Z34">
        <f t="shared" si="12"/>
        <v>0</v>
      </c>
      <c r="AA34">
        <f t="shared" si="13"/>
        <v>0</v>
      </c>
      <c r="AB34">
        <f t="shared" si="14"/>
        <v>0</v>
      </c>
      <c r="AC34">
        <f t="shared" si="15"/>
        <v>0</v>
      </c>
      <c r="AD34">
        <f t="shared" si="16"/>
        <v>0</v>
      </c>
      <c r="AE34">
        <f t="shared" si="17"/>
        <v>0</v>
      </c>
      <c r="AF34">
        <f t="shared" si="18"/>
        <v>0</v>
      </c>
      <c r="AG34">
        <f t="shared" si="19"/>
        <v>0</v>
      </c>
      <c r="AH34">
        <f t="shared" si="20"/>
        <v>0</v>
      </c>
    </row>
    <row r="35" spans="1:34">
      <c r="A35">
        <v>34</v>
      </c>
      <c r="B35" s="3" t="s">
        <v>61</v>
      </c>
      <c r="C35" s="3">
        <v>1057</v>
      </c>
      <c r="D35" s="3" t="s">
        <v>60</v>
      </c>
      <c r="E35" s="16" t="s">
        <v>143</v>
      </c>
      <c r="F35" s="11" t="s">
        <v>724</v>
      </c>
      <c r="G35">
        <f t="shared" ref="G35" si="60">IF(ISNUMBER(FIND("AM",F35)), 1, 0)</f>
        <v>0</v>
      </c>
      <c r="H35">
        <f t="shared" si="2"/>
        <v>0</v>
      </c>
      <c r="I35">
        <f t="shared" si="3"/>
        <v>1</v>
      </c>
      <c r="J35">
        <f t="shared" si="4"/>
        <v>0</v>
      </c>
      <c r="K35">
        <f t="shared" si="5"/>
        <v>0</v>
      </c>
      <c r="L35">
        <f t="shared" si="6"/>
        <v>0</v>
      </c>
      <c r="M35">
        <f t="shared" si="7"/>
        <v>0</v>
      </c>
      <c r="N35">
        <f t="shared" si="22"/>
        <v>0</v>
      </c>
      <c r="O35">
        <f t="shared" si="23"/>
        <v>0</v>
      </c>
      <c r="P35">
        <f t="shared" si="24"/>
        <v>0</v>
      </c>
      <c r="Q35">
        <f t="shared" si="25"/>
        <v>1</v>
      </c>
      <c r="R35">
        <f t="shared" si="26"/>
        <v>0</v>
      </c>
      <c r="S35">
        <f t="shared" si="27"/>
        <v>0</v>
      </c>
      <c r="T35">
        <f t="shared" si="28"/>
        <v>0</v>
      </c>
      <c r="U35">
        <f t="shared" si="29"/>
        <v>0</v>
      </c>
      <c r="V35">
        <f t="shared" si="8"/>
        <v>0</v>
      </c>
      <c r="W35">
        <f t="shared" si="9"/>
        <v>0</v>
      </c>
      <c r="X35">
        <f t="shared" si="10"/>
        <v>0</v>
      </c>
      <c r="Y35">
        <f t="shared" si="11"/>
        <v>0</v>
      </c>
      <c r="Z35">
        <f t="shared" si="12"/>
        <v>0</v>
      </c>
      <c r="AA35">
        <f t="shared" si="13"/>
        <v>0</v>
      </c>
      <c r="AB35">
        <f t="shared" si="14"/>
        <v>0</v>
      </c>
      <c r="AC35">
        <f t="shared" si="15"/>
        <v>0</v>
      </c>
      <c r="AD35">
        <f t="shared" si="16"/>
        <v>0</v>
      </c>
      <c r="AE35">
        <f t="shared" si="17"/>
        <v>0</v>
      </c>
      <c r="AF35">
        <f t="shared" si="18"/>
        <v>0</v>
      </c>
      <c r="AG35">
        <f t="shared" si="19"/>
        <v>0</v>
      </c>
      <c r="AH35">
        <f t="shared" si="20"/>
        <v>0</v>
      </c>
    </row>
    <row r="36" spans="1:34">
      <c r="A36">
        <v>35</v>
      </c>
      <c r="B36" s="3" t="s">
        <v>11</v>
      </c>
      <c r="C36" s="3">
        <v>1058</v>
      </c>
      <c r="D36" s="3" t="s">
        <v>10</v>
      </c>
      <c r="E36" s="16" t="s">
        <v>10</v>
      </c>
      <c r="F36" s="11" t="s">
        <v>704</v>
      </c>
      <c r="G36">
        <f t="shared" ref="G36" si="61">IF(ISNUMBER(FIND("AM",F36)), 1, 0)</f>
        <v>0</v>
      </c>
      <c r="H36">
        <f t="shared" si="2"/>
        <v>0</v>
      </c>
      <c r="I36">
        <f t="shared" si="3"/>
        <v>0</v>
      </c>
      <c r="J36">
        <f t="shared" si="4"/>
        <v>0</v>
      </c>
      <c r="K36">
        <f t="shared" si="5"/>
        <v>0</v>
      </c>
      <c r="L36">
        <f t="shared" si="6"/>
        <v>0</v>
      </c>
      <c r="M36">
        <f t="shared" si="7"/>
        <v>1</v>
      </c>
      <c r="N36">
        <f t="shared" si="22"/>
        <v>0</v>
      </c>
      <c r="O36">
        <f t="shared" si="23"/>
        <v>1</v>
      </c>
      <c r="P36">
        <f t="shared" si="24"/>
        <v>0</v>
      </c>
      <c r="Q36">
        <f t="shared" si="25"/>
        <v>0</v>
      </c>
      <c r="R36">
        <f t="shared" si="26"/>
        <v>1</v>
      </c>
      <c r="S36">
        <f t="shared" si="27"/>
        <v>0</v>
      </c>
      <c r="T36">
        <f t="shared" si="28"/>
        <v>0</v>
      </c>
      <c r="U36">
        <f t="shared" si="29"/>
        <v>0</v>
      </c>
      <c r="V36">
        <f t="shared" si="8"/>
        <v>0</v>
      </c>
      <c r="W36">
        <f t="shared" si="9"/>
        <v>0</v>
      </c>
      <c r="X36">
        <f t="shared" si="10"/>
        <v>0</v>
      </c>
      <c r="Y36">
        <f t="shared" si="11"/>
        <v>0</v>
      </c>
      <c r="Z36">
        <f t="shared" si="12"/>
        <v>0</v>
      </c>
      <c r="AA36">
        <f t="shared" si="13"/>
        <v>0</v>
      </c>
      <c r="AB36">
        <f t="shared" si="14"/>
        <v>0</v>
      </c>
      <c r="AC36">
        <f t="shared" si="15"/>
        <v>0</v>
      </c>
      <c r="AD36">
        <f t="shared" si="16"/>
        <v>0</v>
      </c>
      <c r="AE36">
        <f t="shared" si="17"/>
        <v>0</v>
      </c>
      <c r="AF36">
        <f t="shared" si="18"/>
        <v>0</v>
      </c>
      <c r="AG36">
        <f t="shared" si="19"/>
        <v>0</v>
      </c>
      <c r="AH36">
        <f t="shared" si="20"/>
        <v>0</v>
      </c>
    </row>
    <row r="37" spans="1:34">
      <c r="A37">
        <v>36</v>
      </c>
      <c r="B37" s="3" t="s">
        <v>31</v>
      </c>
      <c r="C37" s="3">
        <v>1087</v>
      </c>
      <c r="D37" s="3" t="s">
        <v>30</v>
      </c>
      <c r="E37" s="16" t="s">
        <v>138</v>
      </c>
      <c r="F37" s="11" t="s">
        <v>713</v>
      </c>
      <c r="G37">
        <f t="shared" ref="G37" si="62">IF(ISNUMBER(FIND("AM",F37)), 1, 0)</f>
        <v>0</v>
      </c>
      <c r="H37">
        <f t="shared" si="2"/>
        <v>0</v>
      </c>
      <c r="I37">
        <f t="shared" si="3"/>
        <v>0</v>
      </c>
      <c r="J37">
        <f t="shared" si="4"/>
        <v>1</v>
      </c>
      <c r="K37">
        <f t="shared" si="5"/>
        <v>1</v>
      </c>
      <c r="L37">
        <f t="shared" si="6"/>
        <v>0</v>
      </c>
      <c r="M37">
        <f t="shared" si="7"/>
        <v>1</v>
      </c>
      <c r="N37">
        <f t="shared" si="22"/>
        <v>0</v>
      </c>
      <c r="O37">
        <f t="shared" si="23"/>
        <v>0</v>
      </c>
      <c r="P37">
        <f t="shared" si="24"/>
        <v>0</v>
      </c>
      <c r="Q37">
        <f t="shared" si="25"/>
        <v>0</v>
      </c>
      <c r="R37">
        <f t="shared" si="26"/>
        <v>1</v>
      </c>
      <c r="S37">
        <f t="shared" si="27"/>
        <v>0</v>
      </c>
      <c r="T37">
        <f t="shared" si="28"/>
        <v>0</v>
      </c>
      <c r="U37">
        <f t="shared" si="29"/>
        <v>0</v>
      </c>
      <c r="V37">
        <f t="shared" si="8"/>
        <v>0</v>
      </c>
      <c r="W37">
        <f t="shared" si="9"/>
        <v>0</v>
      </c>
      <c r="X37">
        <f t="shared" si="10"/>
        <v>0</v>
      </c>
      <c r="Y37">
        <f t="shared" si="11"/>
        <v>0</v>
      </c>
      <c r="Z37">
        <f t="shared" si="12"/>
        <v>0</v>
      </c>
      <c r="AA37">
        <f t="shared" si="13"/>
        <v>0</v>
      </c>
      <c r="AB37">
        <f t="shared" si="14"/>
        <v>0</v>
      </c>
      <c r="AC37">
        <f t="shared" si="15"/>
        <v>0</v>
      </c>
      <c r="AD37">
        <f t="shared" si="16"/>
        <v>0</v>
      </c>
      <c r="AE37">
        <f t="shared" si="17"/>
        <v>0</v>
      </c>
      <c r="AF37">
        <f t="shared" si="18"/>
        <v>0</v>
      </c>
      <c r="AG37">
        <f t="shared" si="19"/>
        <v>0</v>
      </c>
      <c r="AH37">
        <f t="shared" si="20"/>
        <v>0</v>
      </c>
    </row>
    <row r="38" spans="1:34">
      <c r="A38">
        <v>37</v>
      </c>
      <c r="B38" s="3" t="s">
        <v>21</v>
      </c>
      <c r="C38" s="3">
        <v>1088</v>
      </c>
      <c r="D38" s="4" t="s">
        <v>20</v>
      </c>
      <c r="E38" s="16" t="s">
        <v>20</v>
      </c>
      <c r="F38" s="11" t="s">
        <v>723</v>
      </c>
      <c r="G38">
        <f t="shared" ref="G38" si="63">IF(ISNUMBER(FIND("AM",F38)), 1, 0)</f>
        <v>0</v>
      </c>
      <c r="H38">
        <f t="shared" si="2"/>
        <v>0</v>
      </c>
      <c r="I38">
        <f t="shared" si="3"/>
        <v>0</v>
      </c>
      <c r="J38">
        <f t="shared" si="4"/>
        <v>0</v>
      </c>
      <c r="K38">
        <f t="shared" si="5"/>
        <v>0</v>
      </c>
      <c r="L38">
        <f t="shared" si="6"/>
        <v>0</v>
      </c>
      <c r="M38">
        <f t="shared" si="7"/>
        <v>0</v>
      </c>
      <c r="N38">
        <f t="shared" si="22"/>
        <v>0</v>
      </c>
      <c r="O38">
        <f t="shared" si="23"/>
        <v>0</v>
      </c>
      <c r="P38">
        <f t="shared" si="24"/>
        <v>1</v>
      </c>
      <c r="Q38">
        <f t="shared" si="25"/>
        <v>0</v>
      </c>
      <c r="R38">
        <f t="shared" si="26"/>
        <v>1</v>
      </c>
      <c r="S38">
        <f t="shared" si="27"/>
        <v>0</v>
      </c>
      <c r="T38">
        <f t="shared" si="28"/>
        <v>0</v>
      </c>
      <c r="U38">
        <f t="shared" si="29"/>
        <v>0</v>
      </c>
      <c r="V38">
        <f t="shared" si="8"/>
        <v>0</v>
      </c>
      <c r="W38">
        <f t="shared" si="9"/>
        <v>1</v>
      </c>
      <c r="X38">
        <f t="shared" si="10"/>
        <v>0</v>
      </c>
      <c r="Y38">
        <f t="shared" si="11"/>
        <v>0</v>
      </c>
      <c r="Z38">
        <f t="shared" si="12"/>
        <v>0</v>
      </c>
      <c r="AA38">
        <f t="shared" si="13"/>
        <v>0</v>
      </c>
      <c r="AB38">
        <f t="shared" si="14"/>
        <v>0</v>
      </c>
      <c r="AC38">
        <f t="shared" si="15"/>
        <v>0</v>
      </c>
      <c r="AD38">
        <f t="shared" si="16"/>
        <v>0</v>
      </c>
      <c r="AE38">
        <f t="shared" si="17"/>
        <v>0</v>
      </c>
      <c r="AF38">
        <f t="shared" si="18"/>
        <v>0</v>
      </c>
      <c r="AG38">
        <f t="shared" si="19"/>
        <v>0</v>
      </c>
      <c r="AH38">
        <f t="shared" si="20"/>
        <v>0</v>
      </c>
    </row>
    <row r="39" spans="1:34">
      <c r="A39">
        <v>38</v>
      </c>
      <c r="B39" s="3" t="s">
        <v>23</v>
      </c>
      <c r="C39" s="3">
        <v>1160</v>
      </c>
      <c r="D39" s="4" t="s">
        <v>22</v>
      </c>
      <c r="E39" s="16" t="s">
        <v>127</v>
      </c>
      <c r="F39" s="11" t="s">
        <v>722</v>
      </c>
      <c r="G39">
        <f t="shared" ref="G39" si="64">IF(ISNUMBER(FIND("AM",F39)), 1, 0)</f>
        <v>1</v>
      </c>
      <c r="H39">
        <f t="shared" si="2"/>
        <v>1</v>
      </c>
      <c r="I39">
        <f t="shared" si="3"/>
        <v>1</v>
      </c>
      <c r="J39">
        <f t="shared" si="4"/>
        <v>1</v>
      </c>
      <c r="K39">
        <f t="shared" si="5"/>
        <v>1</v>
      </c>
      <c r="L39">
        <f t="shared" si="6"/>
        <v>1</v>
      </c>
      <c r="M39">
        <f t="shared" si="7"/>
        <v>1</v>
      </c>
      <c r="N39">
        <f t="shared" si="22"/>
        <v>1</v>
      </c>
      <c r="O39">
        <f t="shared" si="23"/>
        <v>1</v>
      </c>
      <c r="P39">
        <f t="shared" si="24"/>
        <v>1</v>
      </c>
      <c r="Q39">
        <f t="shared" si="25"/>
        <v>1</v>
      </c>
      <c r="R39">
        <f t="shared" si="26"/>
        <v>1</v>
      </c>
      <c r="S39">
        <f t="shared" si="27"/>
        <v>1</v>
      </c>
      <c r="T39">
        <f t="shared" si="28"/>
        <v>1</v>
      </c>
      <c r="U39">
        <f t="shared" si="29"/>
        <v>1</v>
      </c>
      <c r="V39">
        <f t="shared" si="8"/>
        <v>1</v>
      </c>
      <c r="W39">
        <f t="shared" si="9"/>
        <v>1</v>
      </c>
      <c r="X39">
        <f t="shared" si="10"/>
        <v>1</v>
      </c>
      <c r="Y39">
        <f t="shared" si="11"/>
        <v>1</v>
      </c>
      <c r="Z39">
        <f t="shared" si="12"/>
        <v>1</v>
      </c>
      <c r="AA39">
        <f t="shared" si="13"/>
        <v>0</v>
      </c>
      <c r="AB39">
        <f t="shared" si="14"/>
        <v>1</v>
      </c>
      <c r="AC39">
        <f t="shared" si="15"/>
        <v>1</v>
      </c>
      <c r="AD39">
        <f t="shared" si="16"/>
        <v>1</v>
      </c>
      <c r="AE39">
        <f t="shared" si="17"/>
        <v>0</v>
      </c>
      <c r="AF39">
        <f t="shared" si="18"/>
        <v>0</v>
      </c>
      <c r="AG39">
        <f t="shared" si="19"/>
        <v>0</v>
      </c>
      <c r="AH39">
        <f t="shared" si="20"/>
        <v>0</v>
      </c>
    </row>
    <row r="40" spans="1:34">
      <c r="A40">
        <v>39</v>
      </c>
      <c r="B40" s="4" t="s">
        <v>107</v>
      </c>
      <c r="C40" s="3">
        <v>1253</v>
      </c>
      <c r="D40" s="4" t="s">
        <v>106</v>
      </c>
      <c r="E40" s="16" t="s">
        <v>134</v>
      </c>
      <c r="F40" s="11" t="s">
        <v>721</v>
      </c>
      <c r="G40">
        <f t="shared" ref="G40" si="65">IF(ISNUMBER(FIND("AM",F40)), 1, 0)</f>
        <v>0</v>
      </c>
      <c r="H40">
        <f t="shared" si="2"/>
        <v>0</v>
      </c>
      <c r="I40">
        <f t="shared" si="3"/>
        <v>0</v>
      </c>
      <c r="J40">
        <f t="shared" si="4"/>
        <v>1</v>
      </c>
      <c r="K40">
        <f t="shared" si="5"/>
        <v>1</v>
      </c>
      <c r="L40">
        <f t="shared" si="6"/>
        <v>0</v>
      </c>
      <c r="M40">
        <f t="shared" si="7"/>
        <v>1</v>
      </c>
      <c r="N40">
        <f t="shared" si="22"/>
        <v>0</v>
      </c>
      <c r="O40">
        <f t="shared" si="23"/>
        <v>0</v>
      </c>
      <c r="P40">
        <f t="shared" si="24"/>
        <v>0</v>
      </c>
      <c r="Q40">
        <f t="shared" si="25"/>
        <v>0</v>
      </c>
      <c r="R40">
        <f t="shared" si="26"/>
        <v>0</v>
      </c>
      <c r="S40">
        <f t="shared" si="27"/>
        <v>0</v>
      </c>
      <c r="T40">
        <f t="shared" si="28"/>
        <v>0</v>
      </c>
      <c r="U40">
        <f t="shared" si="29"/>
        <v>0</v>
      </c>
      <c r="V40">
        <f t="shared" si="8"/>
        <v>0</v>
      </c>
      <c r="W40">
        <f t="shared" si="9"/>
        <v>0</v>
      </c>
      <c r="X40">
        <f t="shared" si="10"/>
        <v>0</v>
      </c>
      <c r="Y40">
        <f t="shared" si="11"/>
        <v>0</v>
      </c>
      <c r="Z40">
        <f t="shared" si="12"/>
        <v>0</v>
      </c>
      <c r="AA40">
        <f t="shared" si="13"/>
        <v>0</v>
      </c>
      <c r="AB40">
        <f t="shared" si="14"/>
        <v>0</v>
      </c>
      <c r="AC40">
        <f t="shared" si="15"/>
        <v>0</v>
      </c>
      <c r="AD40">
        <f t="shared" si="16"/>
        <v>0</v>
      </c>
      <c r="AE40">
        <f t="shared" si="17"/>
        <v>1</v>
      </c>
      <c r="AF40">
        <f t="shared" si="18"/>
        <v>0</v>
      </c>
      <c r="AG40">
        <f t="shared" si="19"/>
        <v>0</v>
      </c>
      <c r="AH40">
        <f t="shared" si="20"/>
        <v>0</v>
      </c>
    </row>
    <row r="41" spans="1:34">
      <c r="A41">
        <v>40</v>
      </c>
      <c r="B41" s="3" t="s">
        <v>69</v>
      </c>
      <c r="C41" s="3">
        <v>1274</v>
      </c>
      <c r="D41" s="3" t="s">
        <v>68</v>
      </c>
      <c r="E41" s="4" t="s">
        <v>132</v>
      </c>
      <c r="F41" s="11" t="s">
        <v>720</v>
      </c>
      <c r="G41">
        <f t="shared" ref="G41" si="66">IF(ISNUMBER(FIND("AM",F41)), 1, 0)</f>
        <v>0</v>
      </c>
      <c r="H41">
        <f t="shared" si="2"/>
        <v>1</v>
      </c>
      <c r="I41">
        <f t="shared" si="3"/>
        <v>0</v>
      </c>
      <c r="J41">
        <f t="shared" si="4"/>
        <v>1</v>
      </c>
      <c r="K41">
        <f t="shared" si="5"/>
        <v>1</v>
      </c>
      <c r="L41">
        <f t="shared" si="6"/>
        <v>0</v>
      </c>
      <c r="M41">
        <f t="shared" si="7"/>
        <v>1</v>
      </c>
      <c r="N41">
        <f t="shared" si="22"/>
        <v>0</v>
      </c>
      <c r="O41">
        <f t="shared" si="23"/>
        <v>0</v>
      </c>
      <c r="P41">
        <f t="shared" si="24"/>
        <v>0</v>
      </c>
      <c r="Q41">
        <f t="shared" si="25"/>
        <v>0</v>
      </c>
      <c r="R41">
        <f t="shared" si="26"/>
        <v>1</v>
      </c>
      <c r="S41">
        <f t="shared" si="27"/>
        <v>0</v>
      </c>
      <c r="T41">
        <f t="shared" si="28"/>
        <v>0</v>
      </c>
      <c r="U41">
        <f t="shared" si="29"/>
        <v>0</v>
      </c>
      <c r="V41">
        <f t="shared" si="8"/>
        <v>0</v>
      </c>
      <c r="W41">
        <f t="shared" si="9"/>
        <v>0</v>
      </c>
      <c r="X41">
        <f t="shared" si="10"/>
        <v>0</v>
      </c>
      <c r="Y41">
        <f t="shared" si="11"/>
        <v>0</v>
      </c>
      <c r="Z41">
        <f t="shared" si="12"/>
        <v>0</v>
      </c>
      <c r="AA41">
        <f t="shared" si="13"/>
        <v>0</v>
      </c>
      <c r="AB41">
        <f t="shared" si="14"/>
        <v>0</v>
      </c>
      <c r="AC41">
        <f t="shared" si="15"/>
        <v>0</v>
      </c>
      <c r="AD41">
        <f t="shared" si="16"/>
        <v>0</v>
      </c>
      <c r="AE41">
        <f t="shared" si="17"/>
        <v>0</v>
      </c>
      <c r="AF41">
        <f t="shared" si="18"/>
        <v>0</v>
      </c>
      <c r="AG41">
        <f t="shared" si="19"/>
        <v>0</v>
      </c>
      <c r="AH41">
        <f t="shared" si="20"/>
        <v>0</v>
      </c>
    </row>
    <row r="42" spans="1:34">
      <c r="A42">
        <v>41</v>
      </c>
      <c r="B42" s="3" t="s">
        <v>27</v>
      </c>
      <c r="C42" s="3">
        <v>1275</v>
      </c>
      <c r="D42" s="4" t="s">
        <v>26</v>
      </c>
      <c r="E42" s="16" t="s">
        <v>26</v>
      </c>
      <c r="F42" s="11" t="s">
        <v>719</v>
      </c>
      <c r="G42">
        <f t="shared" ref="G42" si="67">IF(ISNUMBER(FIND("AM",F42)), 1, 0)</f>
        <v>0</v>
      </c>
      <c r="H42">
        <f t="shared" si="2"/>
        <v>0</v>
      </c>
      <c r="I42">
        <f t="shared" si="3"/>
        <v>0</v>
      </c>
      <c r="J42">
        <f t="shared" si="4"/>
        <v>1</v>
      </c>
      <c r="K42">
        <f t="shared" si="5"/>
        <v>1</v>
      </c>
      <c r="L42">
        <f t="shared" si="6"/>
        <v>0</v>
      </c>
      <c r="M42">
        <f t="shared" si="7"/>
        <v>1</v>
      </c>
      <c r="N42">
        <f t="shared" si="22"/>
        <v>0</v>
      </c>
      <c r="O42">
        <f t="shared" si="23"/>
        <v>0</v>
      </c>
      <c r="P42">
        <f t="shared" si="24"/>
        <v>1</v>
      </c>
      <c r="Q42">
        <f t="shared" si="25"/>
        <v>0</v>
      </c>
      <c r="R42">
        <f t="shared" si="26"/>
        <v>1</v>
      </c>
      <c r="S42">
        <f t="shared" si="27"/>
        <v>1</v>
      </c>
      <c r="T42">
        <f t="shared" si="28"/>
        <v>0</v>
      </c>
      <c r="U42">
        <f t="shared" si="29"/>
        <v>1</v>
      </c>
      <c r="V42">
        <f t="shared" si="8"/>
        <v>0</v>
      </c>
      <c r="W42">
        <f t="shared" si="9"/>
        <v>1</v>
      </c>
      <c r="X42">
        <f t="shared" si="10"/>
        <v>1</v>
      </c>
      <c r="Y42">
        <f t="shared" si="11"/>
        <v>0</v>
      </c>
      <c r="Z42">
        <f t="shared" si="12"/>
        <v>0</v>
      </c>
      <c r="AA42">
        <f t="shared" si="13"/>
        <v>0</v>
      </c>
      <c r="AB42">
        <f t="shared" si="14"/>
        <v>0</v>
      </c>
      <c r="AC42">
        <f t="shared" si="15"/>
        <v>0</v>
      </c>
      <c r="AD42">
        <f t="shared" si="16"/>
        <v>0</v>
      </c>
      <c r="AE42">
        <f t="shared" si="17"/>
        <v>0</v>
      </c>
      <c r="AF42">
        <f t="shared" si="18"/>
        <v>0</v>
      </c>
      <c r="AG42">
        <f t="shared" si="19"/>
        <v>0</v>
      </c>
      <c r="AH42">
        <f t="shared" si="20"/>
        <v>0</v>
      </c>
    </row>
    <row r="43" spans="1:34">
      <c r="A43">
        <v>42</v>
      </c>
      <c r="B43" s="4" t="s">
        <v>50</v>
      </c>
      <c r="C43" s="3">
        <v>1305</v>
      </c>
      <c r="D43" s="4" t="s">
        <v>49</v>
      </c>
      <c r="E43" s="4" t="s">
        <v>130</v>
      </c>
      <c r="F43" s="11" t="s">
        <v>713</v>
      </c>
      <c r="G43">
        <f t="shared" ref="G43" si="68">IF(ISNUMBER(FIND("AM",F43)), 1, 0)</f>
        <v>0</v>
      </c>
      <c r="H43">
        <f t="shared" si="2"/>
        <v>0</v>
      </c>
      <c r="I43">
        <f t="shared" si="3"/>
        <v>0</v>
      </c>
      <c r="J43">
        <f t="shared" si="4"/>
        <v>1</v>
      </c>
      <c r="K43">
        <f t="shared" si="5"/>
        <v>1</v>
      </c>
      <c r="L43">
        <f t="shared" si="6"/>
        <v>0</v>
      </c>
      <c r="M43">
        <f t="shared" si="7"/>
        <v>1</v>
      </c>
      <c r="N43">
        <f t="shared" si="22"/>
        <v>0</v>
      </c>
      <c r="O43">
        <f t="shared" si="23"/>
        <v>0</v>
      </c>
      <c r="P43">
        <f t="shared" si="24"/>
        <v>0</v>
      </c>
      <c r="Q43">
        <f t="shared" si="25"/>
        <v>0</v>
      </c>
      <c r="R43">
        <f t="shared" si="26"/>
        <v>1</v>
      </c>
      <c r="S43">
        <f t="shared" si="27"/>
        <v>0</v>
      </c>
      <c r="T43">
        <f t="shared" si="28"/>
        <v>0</v>
      </c>
      <c r="U43">
        <f t="shared" si="29"/>
        <v>0</v>
      </c>
      <c r="V43">
        <f t="shared" si="8"/>
        <v>0</v>
      </c>
      <c r="W43">
        <f t="shared" si="9"/>
        <v>0</v>
      </c>
      <c r="X43">
        <f t="shared" si="10"/>
        <v>0</v>
      </c>
      <c r="Y43">
        <f t="shared" si="11"/>
        <v>0</v>
      </c>
      <c r="Z43">
        <f t="shared" si="12"/>
        <v>0</v>
      </c>
      <c r="AA43">
        <f t="shared" si="13"/>
        <v>0</v>
      </c>
      <c r="AB43">
        <f t="shared" si="14"/>
        <v>0</v>
      </c>
      <c r="AC43">
        <f t="shared" si="15"/>
        <v>0</v>
      </c>
      <c r="AD43">
        <f t="shared" si="16"/>
        <v>0</v>
      </c>
      <c r="AE43">
        <f t="shared" si="17"/>
        <v>0</v>
      </c>
      <c r="AF43">
        <f t="shared" si="18"/>
        <v>0</v>
      </c>
      <c r="AG43">
        <f t="shared" si="19"/>
        <v>0</v>
      </c>
      <c r="AH43">
        <f t="shared" si="20"/>
        <v>0</v>
      </c>
    </row>
    <row r="44" spans="1:34">
      <c r="A44">
        <v>43</v>
      </c>
      <c r="B44" s="3" t="s">
        <v>113</v>
      </c>
      <c r="C44" s="3">
        <v>1325</v>
      </c>
      <c r="D44" s="3" t="s">
        <v>112</v>
      </c>
      <c r="E44" s="16" t="s">
        <v>112</v>
      </c>
      <c r="F44" s="11" t="s">
        <v>706</v>
      </c>
      <c r="G44">
        <f t="shared" ref="G44" si="69">IF(ISNUMBER(FIND("AM",F44)), 1, 0)</f>
        <v>0</v>
      </c>
      <c r="H44">
        <f t="shared" si="2"/>
        <v>0</v>
      </c>
      <c r="I44">
        <f t="shared" si="3"/>
        <v>0</v>
      </c>
      <c r="J44">
        <f t="shared" si="4"/>
        <v>0</v>
      </c>
      <c r="K44">
        <f t="shared" si="5"/>
        <v>0</v>
      </c>
      <c r="L44">
        <f t="shared" si="6"/>
        <v>0</v>
      </c>
      <c r="M44">
        <f t="shared" si="7"/>
        <v>0</v>
      </c>
      <c r="N44">
        <f t="shared" si="22"/>
        <v>0</v>
      </c>
      <c r="O44">
        <f t="shared" si="23"/>
        <v>0</v>
      </c>
      <c r="P44">
        <f t="shared" si="24"/>
        <v>0</v>
      </c>
      <c r="Q44">
        <f t="shared" si="25"/>
        <v>0</v>
      </c>
      <c r="R44">
        <f t="shared" si="26"/>
        <v>0</v>
      </c>
      <c r="S44">
        <f t="shared" si="27"/>
        <v>0</v>
      </c>
      <c r="T44">
        <f t="shared" si="28"/>
        <v>0</v>
      </c>
      <c r="U44">
        <f t="shared" si="29"/>
        <v>0</v>
      </c>
      <c r="V44">
        <f t="shared" si="8"/>
        <v>0</v>
      </c>
      <c r="W44">
        <f t="shared" si="9"/>
        <v>0</v>
      </c>
      <c r="X44">
        <f t="shared" si="10"/>
        <v>0</v>
      </c>
      <c r="Y44">
        <f t="shared" si="11"/>
        <v>0</v>
      </c>
      <c r="Z44">
        <f t="shared" si="12"/>
        <v>0</v>
      </c>
      <c r="AA44">
        <f t="shared" si="13"/>
        <v>0</v>
      </c>
      <c r="AB44">
        <f t="shared" si="14"/>
        <v>0</v>
      </c>
      <c r="AC44">
        <f t="shared" si="15"/>
        <v>0</v>
      </c>
      <c r="AD44">
        <f t="shared" si="16"/>
        <v>0</v>
      </c>
      <c r="AE44">
        <f t="shared" si="17"/>
        <v>0</v>
      </c>
      <c r="AF44">
        <f t="shared" si="18"/>
        <v>0</v>
      </c>
      <c r="AG44">
        <f t="shared" si="19"/>
        <v>0</v>
      </c>
      <c r="AH44">
        <f t="shared" si="20"/>
        <v>1</v>
      </c>
    </row>
    <row r="45" spans="1:34">
      <c r="A45">
        <v>44</v>
      </c>
      <c r="B45" s="8" t="s">
        <v>57</v>
      </c>
      <c r="C45" s="3">
        <v>1352</v>
      </c>
      <c r="D45" s="7"/>
      <c r="E45" s="4" t="s">
        <v>156</v>
      </c>
      <c r="F45" s="11" t="s">
        <v>718</v>
      </c>
      <c r="G45">
        <f t="shared" ref="G45" si="70">IF(ISNUMBER(FIND("AM",F45)), 1, 0)</f>
        <v>0</v>
      </c>
      <c r="H45">
        <f t="shared" si="2"/>
        <v>0</v>
      </c>
      <c r="I45">
        <f t="shared" si="3"/>
        <v>0</v>
      </c>
      <c r="J45">
        <f t="shared" si="4"/>
        <v>0</v>
      </c>
      <c r="K45">
        <f t="shared" si="5"/>
        <v>0</v>
      </c>
      <c r="L45">
        <f t="shared" si="6"/>
        <v>0</v>
      </c>
      <c r="M45">
        <f t="shared" si="7"/>
        <v>0</v>
      </c>
      <c r="N45">
        <f t="shared" si="22"/>
        <v>1</v>
      </c>
      <c r="O45">
        <f t="shared" si="23"/>
        <v>0</v>
      </c>
      <c r="P45">
        <f t="shared" si="24"/>
        <v>0</v>
      </c>
      <c r="Q45">
        <f t="shared" si="25"/>
        <v>0</v>
      </c>
      <c r="R45">
        <f t="shared" si="26"/>
        <v>0</v>
      </c>
      <c r="S45">
        <f t="shared" si="27"/>
        <v>0</v>
      </c>
      <c r="T45">
        <f t="shared" si="28"/>
        <v>0</v>
      </c>
      <c r="U45">
        <f t="shared" si="29"/>
        <v>0</v>
      </c>
      <c r="V45">
        <f t="shared" si="8"/>
        <v>0</v>
      </c>
      <c r="W45">
        <f t="shared" si="9"/>
        <v>0</v>
      </c>
      <c r="X45">
        <f t="shared" si="10"/>
        <v>0</v>
      </c>
      <c r="Y45">
        <f t="shared" si="11"/>
        <v>0</v>
      </c>
      <c r="Z45">
        <f t="shared" si="12"/>
        <v>0</v>
      </c>
      <c r="AA45">
        <f t="shared" si="13"/>
        <v>0</v>
      </c>
      <c r="AB45">
        <f t="shared" si="14"/>
        <v>1</v>
      </c>
      <c r="AC45">
        <f t="shared" si="15"/>
        <v>0</v>
      </c>
      <c r="AD45">
        <f t="shared" si="16"/>
        <v>0</v>
      </c>
      <c r="AE45">
        <f t="shared" si="17"/>
        <v>0</v>
      </c>
      <c r="AF45">
        <f t="shared" si="18"/>
        <v>0</v>
      </c>
      <c r="AG45">
        <f t="shared" si="19"/>
        <v>0</v>
      </c>
      <c r="AH45">
        <f t="shared" si="20"/>
        <v>0</v>
      </c>
    </row>
    <row r="46" spans="1:34">
      <c r="A46">
        <v>45</v>
      </c>
      <c r="B46" s="3" t="s">
        <v>29</v>
      </c>
      <c r="C46" s="3">
        <v>1480</v>
      </c>
      <c r="D46" s="3" t="s">
        <v>28</v>
      </c>
      <c r="E46" s="16" t="s">
        <v>28</v>
      </c>
      <c r="F46" s="11" t="s">
        <v>717</v>
      </c>
      <c r="G46">
        <f t="shared" ref="G46" si="71">IF(ISNUMBER(FIND("AM",F46)), 1, 0)</f>
        <v>0</v>
      </c>
      <c r="H46">
        <f t="shared" si="2"/>
        <v>0</v>
      </c>
      <c r="I46">
        <f t="shared" si="3"/>
        <v>0</v>
      </c>
      <c r="J46">
        <f t="shared" si="4"/>
        <v>1</v>
      </c>
      <c r="K46">
        <f t="shared" si="5"/>
        <v>0</v>
      </c>
      <c r="L46">
        <f t="shared" si="6"/>
        <v>0</v>
      </c>
      <c r="M46">
        <f t="shared" si="7"/>
        <v>1</v>
      </c>
      <c r="N46">
        <f t="shared" si="22"/>
        <v>0</v>
      </c>
      <c r="O46">
        <f t="shared" si="23"/>
        <v>0</v>
      </c>
      <c r="P46">
        <f t="shared" si="24"/>
        <v>0</v>
      </c>
      <c r="Q46">
        <f t="shared" si="25"/>
        <v>0</v>
      </c>
      <c r="R46">
        <f t="shared" si="26"/>
        <v>1</v>
      </c>
      <c r="S46">
        <f t="shared" si="27"/>
        <v>0</v>
      </c>
      <c r="T46">
        <f t="shared" si="28"/>
        <v>0</v>
      </c>
      <c r="U46">
        <f t="shared" si="29"/>
        <v>0</v>
      </c>
      <c r="V46">
        <f t="shared" si="8"/>
        <v>0</v>
      </c>
      <c r="W46">
        <f t="shared" si="9"/>
        <v>0</v>
      </c>
      <c r="X46">
        <f t="shared" si="10"/>
        <v>0</v>
      </c>
      <c r="Y46">
        <f t="shared" si="11"/>
        <v>0</v>
      </c>
      <c r="Z46">
        <f t="shared" si="12"/>
        <v>0</v>
      </c>
      <c r="AA46">
        <f t="shared" si="13"/>
        <v>0</v>
      </c>
      <c r="AB46">
        <f t="shared" si="14"/>
        <v>0</v>
      </c>
      <c r="AC46">
        <f t="shared" si="15"/>
        <v>0</v>
      </c>
      <c r="AD46">
        <f t="shared" si="16"/>
        <v>0</v>
      </c>
      <c r="AE46">
        <f t="shared" si="17"/>
        <v>0</v>
      </c>
      <c r="AF46">
        <f t="shared" si="18"/>
        <v>0</v>
      </c>
      <c r="AG46">
        <f t="shared" si="19"/>
        <v>0</v>
      </c>
      <c r="AH46">
        <f t="shared" si="20"/>
        <v>0</v>
      </c>
    </row>
    <row r="47" spans="1:34">
      <c r="A47">
        <v>46</v>
      </c>
      <c r="B47" s="3" t="s">
        <v>17</v>
      </c>
      <c r="C47" s="3">
        <v>1530</v>
      </c>
      <c r="D47" s="4" t="s">
        <v>16</v>
      </c>
      <c r="E47" s="4" t="s">
        <v>126</v>
      </c>
      <c r="F47" s="11" t="s">
        <v>716</v>
      </c>
      <c r="G47">
        <f t="shared" ref="G47" si="72">IF(ISNUMBER(FIND("AM",F47)), 1, 0)</f>
        <v>0</v>
      </c>
      <c r="H47">
        <f t="shared" si="2"/>
        <v>0</v>
      </c>
      <c r="I47">
        <f t="shared" si="3"/>
        <v>0</v>
      </c>
      <c r="J47">
        <f t="shared" si="4"/>
        <v>0</v>
      </c>
      <c r="K47">
        <f t="shared" si="5"/>
        <v>0</v>
      </c>
      <c r="L47">
        <f t="shared" si="6"/>
        <v>0</v>
      </c>
      <c r="M47">
        <f t="shared" si="7"/>
        <v>0</v>
      </c>
      <c r="N47">
        <f t="shared" si="22"/>
        <v>0</v>
      </c>
      <c r="O47">
        <f t="shared" si="23"/>
        <v>0</v>
      </c>
      <c r="P47">
        <f t="shared" si="24"/>
        <v>0</v>
      </c>
      <c r="Q47">
        <f t="shared" si="25"/>
        <v>0</v>
      </c>
      <c r="R47">
        <f t="shared" si="26"/>
        <v>0</v>
      </c>
      <c r="S47">
        <f t="shared" si="27"/>
        <v>0</v>
      </c>
      <c r="T47">
        <f t="shared" si="28"/>
        <v>0</v>
      </c>
      <c r="U47">
        <f t="shared" si="29"/>
        <v>0</v>
      </c>
      <c r="V47">
        <f t="shared" si="8"/>
        <v>0</v>
      </c>
      <c r="W47">
        <f t="shared" si="9"/>
        <v>0</v>
      </c>
      <c r="X47">
        <f t="shared" si="10"/>
        <v>0</v>
      </c>
      <c r="Y47">
        <f t="shared" si="11"/>
        <v>0</v>
      </c>
      <c r="Z47">
        <f t="shared" si="12"/>
        <v>0</v>
      </c>
      <c r="AA47">
        <f t="shared" si="13"/>
        <v>0</v>
      </c>
      <c r="AB47">
        <f t="shared" si="14"/>
        <v>0</v>
      </c>
      <c r="AC47">
        <f t="shared" si="15"/>
        <v>0</v>
      </c>
      <c r="AD47">
        <f t="shared" si="16"/>
        <v>0</v>
      </c>
      <c r="AE47">
        <f t="shared" si="17"/>
        <v>0</v>
      </c>
      <c r="AF47">
        <f t="shared" si="18"/>
        <v>0</v>
      </c>
      <c r="AG47">
        <f t="shared" si="19"/>
        <v>0</v>
      </c>
      <c r="AH47">
        <f t="shared" si="20"/>
        <v>0</v>
      </c>
    </row>
    <row r="48" spans="1:34">
      <c r="A48">
        <v>47</v>
      </c>
      <c r="B48" s="3" t="s">
        <v>3</v>
      </c>
      <c r="C48" s="3">
        <v>1551</v>
      </c>
      <c r="D48" s="3" t="s">
        <v>2</v>
      </c>
      <c r="E48" s="3" t="s">
        <v>125</v>
      </c>
      <c r="F48" s="11" t="s">
        <v>715</v>
      </c>
      <c r="G48">
        <f t="shared" ref="G48" si="73">IF(ISNUMBER(FIND("AM",F48)), 1, 0)</f>
        <v>1</v>
      </c>
      <c r="H48">
        <f t="shared" si="2"/>
        <v>0</v>
      </c>
      <c r="I48">
        <f t="shared" si="3"/>
        <v>0</v>
      </c>
      <c r="J48">
        <f t="shared" si="4"/>
        <v>0</v>
      </c>
      <c r="K48">
        <f t="shared" si="5"/>
        <v>1</v>
      </c>
      <c r="L48">
        <f t="shared" si="6"/>
        <v>0</v>
      </c>
      <c r="M48">
        <f t="shared" si="7"/>
        <v>1</v>
      </c>
      <c r="N48">
        <f t="shared" si="22"/>
        <v>0</v>
      </c>
      <c r="O48">
        <f t="shared" si="23"/>
        <v>1</v>
      </c>
      <c r="P48">
        <f t="shared" si="24"/>
        <v>0</v>
      </c>
      <c r="Q48">
        <f t="shared" si="25"/>
        <v>0</v>
      </c>
      <c r="R48">
        <f t="shared" si="26"/>
        <v>1</v>
      </c>
      <c r="S48">
        <f t="shared" si="27"/>
        <v>0</v>
      </c>
      <c r="T48">
        <f t="shared" si="28"/>
        <v>0</v>
      </c>
      <c r="U48">
        <f t="shared" si="29"/>
        <v>0</v>
      </c>
      <c r="V48">
        <f t="shared" si="8"/>
        <v>0</v>
      </c>
      <c r="W48">
        <f t="shared" si="9"/>
        <v>0</v>
      </c>
      <c r="X48">
        <f t="shared" si="10"/>
        <v>0</v>
      </c>
      <c r="Y48">
        <f t="shared" si="11"/>
        <v>0</v>
      </c>
      <c r="Z48">
        <f t="shared" si="12"/>
        <v>1</v>
      </c>
      <c r="AA48">
        <f t="shared" si="13"/>
        <v>0</v>
      </c>
      <c r="AB48">
        <f t="shared" si="14"/>
        <v>0</v>
      </c>
      <c r="AC48">
        <f t="shared" si="15"/>
        <v>0</v>
      </c>
      <c r="AD48">
        <f t="shared" si="16"/>
        <v>1</v>
      </c>
      <c r="AE48">
        <f t="shared" si="17"/>
        <v>0</v>
      </c>
      <c r="AF48">
        <f t="shared" si="18"/>
        <v>0</v>
      </c>
      <c r="AG48">
        <f t="shared" si="19"/>
        <v>0</v>
      </c>
      <c r="AH48">
        <f t="shared" si="20"/>
        <v>0</v>
      </c>
    </row>
    <row r="49" spans="1:34">
      <c r="A49">
        <v>48</v>
      </c>
      <c r="B49" s="3" t="s">
        <v>83</v>
      </c>
      <c r="C49" s="3">
        <v>1575</v>
      </c>
      <c r="D49" s="3" t="s">
        <v>82</v>
      </c>
      <c r="E49" s="4" t="s">
        <v>133</v>
      </c>
      <c r="F49" s="11" t="s">
        <v>714</v>
      </c>
      <c r="G49">
        <f t="shared" ref="G49" si="74">IF(ISNUMBER(FIND("AM",F49)), 1, 0)</f>
        <v>0</v>
      </c>
      <c r="H49">
        <f t="shared" si="2"/>
        <v>0</v>
      </c>
      <c r="I49">
        <f t="shared" si="3"/>
        <v>0</v>
      </c>
      <c r="J49">
        <f t="shared" si="4"/>
        <v>0</v>
      </c>
      <c r="K49">
        <f t="shared" si="5"/>
        <v>1</v>
      </c>
      <c r="L49">
        <f t="shared" si="6"/>
        <v>0</v>
      </c>
      <c r="M49">
        <f t="shared" si="7"/>
        <v>0</v>
      </c>
      <c r="N49">
        <f t="shared" si="22"/>
        <v>0</v>
      </c>
      <c r="O49">
        <f t="shared" si="23"/>
        <v>0</v>
      </c>
      <c r="P49">
        <f t="shared" si="24"/>
        <v>0</v>
      </c>
      <c r="Q49">
        <f t="shared" si="25"/>
        <v>0</v>
      </c>
      <c r="R49">
        <f t="shared" si="26"/>
        <v>0</v>
      </c>
      <c r="S49">
        <f t="shared" si="27"/>
        <v>0</v>
      </c>
      <c r="T49">
        <f t="shared" si="28"/>
        <v>0</v>
      </c>
      <c r="U49">
        <f t="shared" si="29"/>
        <v>0</v>
      </c>
      <c r="V49">
        <f t="shared" si="8"/>
        <v>0</v>
      </c>
      <c r="W49">
        <f t="shared" si="9"/>
        <v>0</v>
      </c>
      <c r="X49">
        <f t="shared" si="10"/>
        <v>0</v>
      </c>
      <c r="Y49">
        <f t="shared" si="11"/>
        <v>1</v>
      </c>
      <c r="Z49">
        <f t="shared" si="12"/>
        <v>0</v>
      </c>
      <c r="AA49">
        <f t="shared" si="13"/>
        <v>0</v>
      </c>
      <c r="AB49">
        <f t="shared" si="14"/>
        <v>0</v>
      </c>
      <c r="AC49">
        <f t="shared" si="15"/>
        <v>0</v>
      </c>
      <c r="AD49">
        <f t="shared" si="16"/>
        <v>0</v>
      </c>
      <c r="AE49">
        <f t="shared" si="17"/>
        <v>0</v>
      </c>
      <c r="AF49">
        <f t="shared" si="18"/>
        <v>0</v>
      </c>
      <c r="AG49">
        <f t="shared" si="19"/>
        <v>0</v>
      </c>
      <c r="AH49">
        <f t="shared" si="20"/>
        <v>0</v>
      </c>
    </row>
    <row r="50" spans="1:34">
      <c r="A50">
        <v>49</v>
      </c>
      <c r="B50" s="3" t="s">
        <v>81</v>
      </c>
      <c r="C50" s="3">
        <v>1591</v>
      </c>
      <c r="D50" s="3" t="s">
        <v>80</v>
      </c>
      <c r="E50" s="16" t="s">
        <v>80</v>
      </c>
      <c r="F50" s="11" t="s">
        <v>713</v>
      </c>
      <c r="G50">
        <f t="shared" ref="G50" si="75">IF(ISNUMBER(FIND("AM",F50)), 1, 0)</f>
        <v>0</v>
      </c>
      <c r="H50">
        <f t="shared" si="2"/>
        <v>0</v>
      </c>
      <c r="I50">
        <f t="shared" si="3"/>
        <v>0</v>
      </c>
      <c r="J50">
        <f t="shared" si="4"/>
        <v>1</v>
      </c>
      <c r="K50">
        <f t="shared" si="5"/>
        <v>1</v>
      </c>
      <c r="L50">
        <f t="shared" si="6"/>
        <v>0</v>
      </c>
      <c r="M50">
        <f t="shared" si="7"/>
        <v>1</v>
      </c>
      <c r="N50">
        <f t="shared" si="22"/>
        <v>0</v>
      </c>
      <c r="O50">
        <f t="shared" si="23"/>
        <v>0</v>
      </c>
      <c r="P50">
        <f t="shared" si="24"/>
        <v>0</v>
      </c>
      <c r="Q50">
        <f t="shared" si="25"/>
        <v>0</v>
      </c>
      <c r="R50">
        <f t="shared" si="26"/>
        <v>1</v>
      </c>
      <c r="S50">
        <f t="shared" si="27"/>
        <v>0</v>
      </c>
      <c r="T50">
        <f t="shared" si="28"/>
        <v>0</v>
      </c>
      <c r="U50">
        <f t="shared" si="29"/>
        <v>0</v>
      </c>
      <c r="V50">
        <f t="shared" si="8"/>
        <v>0</v>
      </c>
      <c r="W50">
        <f t="shared" si="9"/>
        <v>0</v>
      </c>
      <c r="X50">
        <f t="shared" si="10"/>
        <v>0</v>
      </c>
      <c r="Y50">
        <f t="shared" si="11"/>
        <v>0</v>
      </c>
      <c r="Z50">
        <f t="shared" si="12"/>
        <v>0</v>
      </c>
      <c r="AA50">
        <f t="shared" si="13"/>
        <v>0</v>
      </c>
      <c r="AB50">
        <f t="shared" si="14"/>
        <v>0</v>
      </c>
      <c r="AC50">
        <f t="shared" si="15"/>
        <v>0</v>
      </c>
      <c r="AD50">
        <f t="shared" si="16"/>
        <v>0</v>
      </c>
      <c r="AE50">
        <f t="shared" si="17"/>
        <v>0</v>
      </c>
      <c r="AF50">
        <f t="shared" si="18"/>
        <v>0</v>
      </c>
      <c r="AG50">
        <f t="shared" si="19"/>
        <v>0</v>
      </c>
      <c r="AH50">
        <f t="shared" si="20"/>
        <v>0</v>
      </c>
    </row>
    <row r="51" spans="1:34">
      <c r="A51">
        <v>50</v>
      </c>
      <c r="B51" s="3" t="s">
        <v>119</v>
      </c>
      <c r="C51" s="3">
        <v>1626</v>
      </c>
      <c r="D51" s="3" t="s">
        <v>118</v>
      </c>
      <c r="E51" t="s">
        <v>118</v>
      </c>
      <c r="F51" s="11" t="s">
        <v>712</v>
      </c>
      <c r="G51">
        <f t="shared" ref="G51" si="76">IF(ISNUMBER(FIND("AM",F51)), 1, 0)</f>
        <v>0</v>
      </c>
      <c r="H51">
        <f t="shared" si="2"/>
        <v>0</v>
      </c>
      <c r="I51">
        <f t="shared" si="3"/>
        <v>0</v>
      </c>
      <c r="J51">
        <f t="shared" si="4"/>
        <v>0</v>
      </c>
      <c r="K51">
        <f t="shared" si="5"/>
        <v>0</v>
      </c>
      <c r="L51">
        <f t="shared" si="6"/>
        <v>0</v>
      </c>
      <c r="M51">
        <f t="shared" si="7"/>
        <v>0</v>
      </c>
      <c r="N51">
        <f t="shared" si="22"/>
        <v>0</v>
      </c>
      <c r="O51">
        <f t="shared" si="23"/>
        <v>1</v>
      </c>
      <c r="P51">
        <f t="shared" si="24"/>
        <v>0</v>
      </c>
      <c r="Q51">
        <f t="shared" si="25"/>
        <v>0</v>
      </c>
      <c r="R51">
        <f t="shared" si="26"/>
        <v>0</v>
      </c>
      <c r="S51">
        <f t="shared" si="27"/>
        <v>0</v>
      </c>
      <c r="T51">
        <f t="shared" si="28"/>
        <v>0</v>
      </c>
      <c r="U51">
        <f t="shared" si="29"/>
        <v>0</v>
      </c>
      <c r="V51">
        <f t="shared" si="8"/>
        <v>0</v>
      </c>
      <c r="W51">
        <f t="shared" si="9"/>
        <v>0</v>
      </c>
      <c r="X51">
        <f t="shared" si="10"/>
        <v>0</v>
      </c>
      <c r="Y51">
        <f t="shared" si="11"/>
        <v>0</v>
      </c>
      <c r="Z51">
        <f t="shared" si="12"/>
        <v>0</v>
      </c>
      <c r="AA51">
        <f t="shared" si="13"/>
        <v>0</v>
      </c>
      <c r="AB51">
        <f t="shared" si="14"/>
        <v>0</v>
      </c>
      <c r="AC51">
        <f t="shared" si="15"/>
        <v>0</v>
      </c>
      <c r="AD51">
        <f t="shared" si="16"/>
        <v>0</v>
      </c>
      <c r="AE51">
        <f t="shared" si="17"/>
        <v>0</v>
      </c>
      <c r="AF51">
        <f t="shared" si="18"/>
        <v>0</v>
      </c>
      <c r="AG51">
        <f t="shared" si="19"/>
        <v>0</v>
      </c>
      <c r="AH51">
        <f t="shared" si="20"/>
        <v>0</v>
      </c>
    </row>
    <row r="52" spans="1:34">
      <c r="A52">
        <v>51</v>
      </c>
      <c r="B52" s="3" t="s">
        <v>63</v>
      </c>
      <c r="C52" s="3">
        <v>1628</v>
      </c>
      <c r="D52" s="3" t="s">
        <v>62</v>
      </c>
      <c r="E52" s="16" t="s">
        <v>136</v>
      </c>
      <c r="F52" s="11" t="s">
        <v>706</v>
      </c>
      <c r="G52">
        <f t="shared" ref="G52" si="77">IF(ISNUMBER(FIND("AM",F52)), 1, 0)</f>
        <v>0</v>
      </c>
      <c r="H52">
        <f t="shared" si="2"/>
        <v>0</v>
      </c>
      <c r="I52">
        <f t="shared" si="3"/>
        <v>0</v>
      </c>
      <c r="J52">
        <f t="shared" si="4"/>
        <v>0</v>
      </c>
      <c r="K52">
        <f t="shared" si="5"/>
        <v>0</v>
      </c>
      <c r="L52">
        <f t="shared" si="6"/>
        <v>0</v>
      </c>
      <c r="M52">
        <f>IF(ISNUMBER(FIND("EE",F52)), 1, 0)</f>
        <v>0</v>
      </c>
      <c r="N52">
        <f t="shared" si="22"/>
        <v>0</v>
      </c>
      <c r="O52">
        <f t="shared" si="23"/>
        <v>0</v>
      </c>
      <c r="P52">
        <f t="shared" si="24"/>
        <v>0</v>
      </c>
      <c r="Q52">
        <f t="shared" si="25"/>
        <v>0</v>
      </c>
      <c r="R52">
        <f t="shared" si="26"/>
        <v>0</v>
      </c>
      <c r="S52">
        <f t="shared" si="27"/>
        <v>0</v>
      </c>
      <c r="T52">
        <f t="shared" si="28"/>
        <v>0</v>
      </c>
      <c r="U52">
        <f t="shared" si="29"/>
        <v>0</v>
      </c>
      <c r="V52">
        <f t="shared" si="8"/>
        <v>0</v>
      </c>
      <c r="W52">
        <f t="shared" si="9"/>
        <v>0</v>
      </c>
      <c r="X52">
        <f t="shared" si="10"/>
        <v>0</v>
      </c>
      <c r="Y52">
        <f t="shared" si="11"/>
        <v>0</v>
      </c>
      <c r="Z52">
        <f t="shared" si="12"/>
        <v>0</v>
      </c>
      <c r="AA52">
        <f t="shared" si="13"/>
        <v>0</v>
      </c>
      <c r="AB52">
        <f t="shared" si="14"/>
        <v>0</v>
      </c>
      <c r="AC52">
        <f t="shared" si="15"/>
        <v>0</v>
      </c>
      <c r="AD52">
        <f t="shared" si="16"/>
        <v>0</v>
      </c>
      <c r="AE52">
        <f t="shared" si="17"/>
        <v>0</v>
      </c>
      <c r="AF52">
        <f t="shared" si="18"/>
        <v>0</v>
      </c>
      <c r="AG52">
        <f t="shared" si="19"/>
        <v>0</v>
      </c>
      <c r="AH52">
        <f t="shared" si="20"/>
        <v>1</v>
      </c>
    </row>
    <row r="53" spans="1:34">
      <c r="A53">
        <v>52</v>
      </c>
      <c r="B53" s="3" t="s">
        <v>123</v>
      </c>
      <c r="C53" s="3">
        <v>1668</v>
      </c>
      <c r="D53" s="3" t="s">
        <v>120</v>
      </c>
      <c r="E53" s="16" t="s">
        <v>148</v>
      </c>
      <c r="F53" s="11" t="s">
        <v>711</v>
      </c>
      <c r="G53">
        <f t="shared" ref="G53" si="78">IF(ISNUMBER(FIND("AM",F53)), 1, 0)</f>
        <v>1</v>
      </c>
      <c r="H53">
        <f t="shared" si="2"/>
        <v>0</v>
      </c>
      <c r="I53">
        <f t="shared" si="3"/>
        <v>0</v>
      </c>
      <c r="J53">
        <f t="shared" si="4"/>
        <v>1</v>
      </c>
      <c r="K53">
        <f t="shared" si="5"/>
        <v>1</v>
      </c>
      <c r="L53">
        <f t="shared" si="6"/>
        <v>0</v>
      </c>
      <c r="M53">
        <f t="shared" si="7"/>
        <v>1</v>
      </c>
      <c r="N53">
        <f t="shared" si="22"/>
        <v>0</v>
      </c>
      <c r="O53">
        <f t="shared" si="23"/>
        <v>1</v>
      </c>
      <c r="P53">
        <f t="shared" si="24"/>
        <v>0</v>
      </c>
      <c r="Q53">
        <f t="shared" si="25"/>
        <v>0</v>
      </c>
      <c r="R53">
        <f t="shared" si="26"/>
        <v>0</v>
      </c>
      <c r="S53">
        <f t="shared" si="27"/>
        <v>0</v>
      </c>
      <c r="T53">
        <f t="shared" si="28"/>
        <v>1</v>
      </c>
      <c r="U53">
        <f t="shared" si="29"/>
        <v>0</v>
      </c>
      <c r="V53">
        <f t="shared" si="8"/>
        <v>0</v>
      </c>
      <c r="W53">
        <f t="shared" si="9"/>
        <v>0</v>
      </c>
      <c r="X53">
        <f t="shared" si="10"/>
        <v>0</v>
      </c>
      <c r="Y53">
        <f t="shared" si="11"/>
        <v>0</v>
      </c>
      <c r="Z53">
        <f t="shared" si="12"/>
        <v>1</v>
      </c>
      <c r="AA53">
        <f t="shared" si="13"/>
        <v>0</v>
      </c>
      <c r="AB53">
        <f t="shared" si="14"/>
        <v>0</v>
      </c>
      <c r="AC53">
        <f t="shared" si="15"/>
        <v>0</v>
      </c>
      <c r="AD53">
        <f t="shared" si="16"/>
        <v>0</v>
      </c>
      <c r="AE53">
        <f t="shared" si="17"/>
        <v>1</v>
      </c>
      <c r="AF53">
        <f t="shared" si="18"/>
        <v>0</v>
      </c>
      <c r="AG53">
        <f t="shared" si="19"/>
        <v>0</v>
      </c>
      <c r="AH53">
        <f t="shared" si="20"/>
        <v>0</v>
      </c>
    </row>
    <row r="54" spans="1:34">
      <c r="A54">
        <v>53</v>
      </c>
      <c r="B54" s="8" t="s">
        <v>46</v>
      </c>
      <c r="C54" s="3">
        <v>1797</v>
      </c>
      <c r="D54" s="7"/>
      <c r="E54" s="16" t="s">
        <v>140</v>
      </c>
      <c r="F54" s="11" t="s">
        <v>710</v>
      </c>
      <c r="G54">
        <f t="shared" ref="G54" si="79">IF(ISNUMBER(FIND("AM",F54)), 1, 0)</f>
        <v>0</v>
      </c>
      <c r="H54">
        <f t="shared" si="2"/>
        <v>0</v>
      </c>
      <c r="I54">
        <f t="shared" si="3"/>
        <v>0</v>
      </c>
      <c r="J54">
        <f t="shared" si="4"/>
        <v>1</v>
      </c>
      <c r="K54">
        <f t="shared" si="5"/>
        <v>1</v>
      </c>
      <c r="L54">
        <f t="shared" si="6"/>
        <v>0</v>
      </c>
      <c r="M54">
        <f t="shared" si="7"/>
        <v>0</v>
      </c>
      <c r="N54">
        <f t="shared" si="22"/>
        <v>0</v>
      </c>
      <c r="O54">
        <f t="shared" si="23"/>
        <v>0</v>
      </c>
      <c r="P54">
        <f t="shared" si="24"/>
        <v>1</v>
      </c>
      <c r="Q54">
        <f t="shared" si="25"/>
        <v>0</v>
      </c>
      <c r="R54">
        <f t="shared" si="26"/>
        <v>1</v>
      </c>
      <c r="S54">
        <f t="shared" si="27"/>
        <v>0</v>
      </c>
      <c r="T54">
        <f t="shared" si="28"/>
        <v>0</v>
      </c>
      <c r="U54">
        <f t="shared" si="29"/>
        <v>0</v>
      </c>
      <c r="V54">
        <f t="shared" si="8"/>
        <v>0</v>
      </c>
      <c r="W54">
        <f t="shared" si="9"/>
        <v>0</v>
      </c>
      <c r="X54">
        <f t="shared" si="10"/>
        <v>0</v>
      </c>
      <c r="Y54">
        <f t="shared" si="11"/>
        <v>0</v>
      </c>
      <c r="Z54">
        <f t="shared" si="12"/>
        <v>0</v>
      </c>
      <c r="AA54">
        <f t="shared" si="13"/>
        <v>0</v>
      </c>
      <c r="AB54">
        <f t="shared" si="14"/>
        <v>0</v>
      </c>
      <c r="AC54">
        <f t="shared" si="15"/>
        <v>0</v>
      </c>
      <c r="AD54">
        <f t="shared" si="16"/>
        <v>0</v>
      </c>
      <c r="AE54">
        <f t="shared" si="17"/>
        <v>0</v>
      </c>
      <c r="AF54">
        <f t="shared" si="18"/>
        <v>0</v>
      </c>
      <c r="AG54">
        <f t="shared" si="19"/>
        <v>0</v>
      </c>
      <c r="AH54">
        <f t="shared" si="20"/>
        <v>0</v>
      </c>
    </row>
    <row r="55" spans="1:34">
      <c r="A55">
        <v>54</v>
      </c>
      <c r="B55" s="4" t="s">
        <v>52</v>
      </c>
      <c r="C55" s="3">
        <v>1879</v>
      </c>
      <c r="D55" s="4" t="s">
        <v>51</v>
      </c>
      <c r="E55" s="16" t="s">
        <v>141</v>
      </c>
      <c r="F55" s="11" t="s">
        <v>706</v>
      </c>
      <c r="G55">
        <f t="shared" ref="G55" si="80">IF(ISNUMBER(FIND("AM",F55)), 1, 0)</f>
        <v>0</v>
      </c>
      <c r="H55">
        <f t="shared" si="2"/>
        <v>0</v>
      </c>
      <c r="I55">
        <f t="shared" si="3"/>
        <v>0</v>
      </c>
      <c r="J55">
        <f t="shared" si="4"/>
        <v>0</v>
      </c>
      <c r="K55">
        <f t="shared" si="5"/>
        <v>0</v>
      </c>
      <c r="L55">
        <f t="shared" si="6"/>
        <v>0</v>
      </c>
      <c r="M55">
        <f t="shared" si="7"/>
        <v>0</v>
      </c>
      <c r="N55">
        <f t="shared" si="22"/>
        <v>0</v>
      </c>
      <c r="O55">
        <f t="shared" si="23"/>
        <v>0</v>
      </c>
      <c r="P55">
        <f t="shared" si="24"/>
        <v>0</v>
      </c>
      <c r="Q55">
        <f t="shared" si="25"/>
        <v>0</v>
      </c>
      <c r="R55">
        <f t="shared" si="26"/>
        <v>0</v>
      </c>
      <c r="S55">
        <f t="shared" si="27"/>
        <v>0</v>
      </c>
      <c r="T55">
        <f t="shared" si="28"/>
        <v>0</v>
      </c>
      <c r="U55">
        <f t="shared" si="29"/>
        <v>0</v>
      </c>
      <c r="V55">
        <f t="shared" si="8"/>
        <v>0</v>
      </c>
      <c r="W55">
        <f t="shared" si="9"/>
        <v>0</v>
      </c>
      <c r="X55">
        <f t="shared" si="10"/>
        <v>0</v>
      </c>
      <c r="Y55">
        <f t="shared" si="11"/>
        <v>0</v>
      </c>
      <c r="Z55">
        <f t="shared" si="12"/>
        <v>0</v>
      </c>
      <c r="AA55">
        <f t="shared" si="13"/>
        <v>0</v>
      </c>
      <c r="AB55">
        <f t="shared" si="14"/>
        <v>0</v>
      </c>
      <c r="AC55">
        <f t="shared" si="15"/>
        <v>0</v>
      </c>
      <c r="AD55">
        <f t="shared" si="16"/>
        <v>0</v>
      </c>
      <c r="AE55">
        <f t="shared" si="17"/>
        <v>0</v>
      </c>
      <c r="AF55">
        <f t="shared" si="18"/>
        <v>0</v>
      </c>
      <c r="AG55">
        <f t="shared" si="19"/>
        <v>0</v>
      </c>
      <c r="AH55">
        <f t="shared" si="20"/>
        <v>1</v>
      </c>
    </row>
    <row r="56" spans="1:34">
      <c r="A56">
        <v>55</v>
      </c>
      <c r="B56" s="3" t="s">
        <v>111</v>
      </c>
      <c r="C56" s="3">
        <v>1891</v>
      </c>
      <c r="D56" s="3" t="s">
        <v>110</v>
      </c>
      <c r="E56" s="16" t="s">
        <v>135</v>
      </c>
      <c r="F56" s="11" t="s">
        <v>704</v>
      </c>
      <c r="G56">
        <f t="shared" ref="G56" si="81">IF(ISNUMBER(FIND("AM",F56)), 1, 0)</f>
        <v>0</v>
      </c>
      <c r="H56">
        <f t="shared" si="2"/>
        <v>0</v>
      </c>
      <c r="I56">
        <f t="shared" si="3"/>
        <v>0</v>
      </c>
      <c r="J56">
        <f t="shared" si="4"/>
        <v>0</v>
      </c>
      <c r="K56">
        <f t="shared" si="5"/>
        <v>0</v>
      </c>
      <c r="L56">
        <f t="shared" si="6"/>
        <v>0</v>
      </c>
      <c r="M56">
        <f t="shared" si="7"/>
        <v>1</v>
      </c>
      <c r="N56">
        <f t="shared" si="22"/>
        <v>0</v>
      </c>
      <c r="O56">
        <f t="shared" si="23"/>
        <v>1</v>
      </c>
      <c r="P56">
        <f t="shared" si="24"/>
        <v>0</v>
      </c>
      <c r="Q56">
        <f t="shared" si="25"/>
        <v>0</v>
      </c>
      <c r="R56">
        <f t="shared" si="26"/>
        <v>1</v>
      </c>
      <c r="S56">
        <f t="shared" si="27"/>
        <v>0</v>
      </c>
      <c r="T56">
        <f t="shared" si="28"/>
        <v>0</v>
      </c>
      <c r="U56">
        <f t="shared" si="29"/>
        <v>0</v>
      </c>
      <c r="V56">
        <f t="shared" si="8"/>
        <v>0</v>
      </c>
      <c r="W56">
        <f t="shared" si="9"/>
        <v>0</v>
      </c>
      <c r="X56">
        <f t="shared" si="10"/>
        <v>0</v>
      </c>
      <c r="Y56">
        <f t="shared" si="11"/>
        <v>0</v>
      </c>
      <c r="Z56">
        <f t="shared" si="12"/>
        <v>0</v>
      </c>
      <c r="AA56">
        <f t="shared" si="13"/>
        <v>0</v>
      </c>
      <c r="AB56">
        <f t="shared" si="14"/>
        <v>0</v>
      </c>
      <c r="AC56">
        <f t="shared" si="15"/>
        <v>0</v>
      </c>
      <c r="AD56">
        <f t="shared" si="16"/>
        <v>0</v>
      </c>
      <c r="AE56">
        <f t="shared" si="17"/>
        <v>0</v>
      </c>
      <c r="AF56">
        <f t="shared" si="18"/>
        <v>0</v>
      </c>
      <c r="AG56">
        <f t="shared" si="19"/>
        <v>0</v>
      </c>
      <c r="AH56">
        <f t="shared" si="20"/>
        <v>0</v>
      </c>
    </row>
    <row r="57" spans="1:34">
      <c r="A57">
        <v>56</v>
      </c>
      <c r="B57" s="3" t="s">
        <v>85</v>
      </c>
      <c r="C57" s="3">
        <v>1898</v>
      </c>
      <c r="D57" s="3" t="s">
        <v>84</v>
      </c>
      <c r="E57" s="16" t="s">
        <v>146</v>
      </c>
      <c r="F57" s="11" t="s">
        <v>709</v>
      </c>
      <c r="G57">
        <f t="shared" ref="G57" si="82">IF(ISNUMBER(FIND("AM",F57)), 1, 0)</f>
        <v>1</v>
      </c>
      <c r="H57">
        <f t="shared" si="2"/>
        <v>0</v>
      </c>
      <c r="I57">
        <f t="shared" si="3"/>
        <v>1</v>
      </c>
      <c r="J57">
        <f t="shared" si="4"/>
        <v>1</v>
      </c>
      <c r="K57">
        <f t="shared" si="5"/>
        <v>1</v>
      </c>
      <c r="L57">
        <f t="shared" si="6"/>
        <v>0</v>
      </c>
      <c r="M57">
        <f t="shared" si="7"/>
        <v>1</v>
      </c>
      <c r="N57">
        <f t="shared" si="22"/>
        <v>1</v>
      </c>
      <c r="O57">
        <f t="shared" si="23"/>
        <v>0</v>
      </c>
      <c r="P57">
        <f t="shared" si="24"/>
        <v>1</v>
      </c>
      <c r="Q57">
        <f t="shared" si="25"/>
        <v>1</v>
      </c>
      <c r="R57">
        <f t="shared" si="26"/>
        <v>1</v>
      </c>
      <c r="S57">
        <f t="shared" si="27"/>
        <v>0</v>
      </c>
      <c r="T57">
        <f t="shared" si="28"/>
        <v>0</v>
      </c>
      <c r="U57">
        <f t="shared" si="29"/>
        <v>0</v>
      </c>
      <c r="V57">
        <f t="shared" si="8"/>
        <v>0</v>
      </c>
      <c r="W57">
        <f t="shared" si="9"/>
        <v>1</v>
      </c>
      <c r="X57">
        <f t="shared" si="10"/>
        <v>0</v>
      </c>
      <c r="Y57">
        <f t="shared" si="11"/>
        <v>0</v>
      </c>
      <c r="Z57">
        <f t="shared" si="12"/>
        <v>0</v>
      </c>
      <c r="AA57">
        <f t="shared" si="13"/>
        <v>0</v>
      </c>
      <c r="AB57">
        <f t="shared" si="14"/>
        <v>1</v>
      </c>
      <c r="AC57">
        <f t="shared" si="15"/>
        <v>0</v>
      </c>
      <c r="AD57">
        <f t="shared" si="16"/>
        <v>0</v>
      </c>
      <c r="AE57">
        <f t="shared" si="17"/>
        <v>0</v>
      </c>
      <c r="AF57">
        <f t="shared" si="18"/>
        <v>1</v>
      </c>
      <c r="AG57">
        <f t="shared" si="19"/>
        <v>1</v>
      </c>
      <c r="AH57">
        <f t="shared" si="20"/>
        <v>0</v>
      </c>
    </row>
    <row r="58" spans="1:34">
      <c r="A58">
        <v>57</v>
      </c>
      <c r="B58" s="3" t="s">
        <v>79</v>
      </c>
      <c r="C58" s="3">
        <v>1902</v>
      </c>
      <c r="D58" s="3" t="s">
        <v>78</v>
      </c>
      <c r="E58" s="16" t="s">
        <v>78</v>
      </c>
      <c r="F58" s="11" t="s">
        <v>708</v>
      </c>
      <c r="G58">
        <f t="shared" ref="G58" si="83">IF(ISNUMBER(FIND("AM",F58)), 1, 0)</f>
        <v>0</v>
      </c>
      <c r="H58">
        <f t="shared" si="2"/>
        <v>0</v>
      </c>
      <c r="I58">
        <f t="shared" si="3"/>
        <v>0</v>
      </c>
      <c r="J58">
        <f t="shared" si="4"/>
        <v>1</v>
      </c>
      <c r="K58">
        <f t="shared" si="5"/>
        <v>1</v>
      </c>
      <c r="L58">
        <f t="shared" si="6"/>
        <v>0</v>
      </c>
      <c r="M58">
        <f t="shared" si="7"/>
        <v>1</v>
      </c>
      <c r="N58">
        <f t="shared" si="22"/>
        <v>0</v>
      </c>
      <c r="O58">
        <f t="shared" si="23"/>
        <v>0</v>
      </c>
      <c r="P58">
        <f t="shared" si="24"/>
        <v>1</v>
      </c>
      <c r="Q58">
        <f t="shared" si="25"/>
        <v>0</v>
      </c>
      <c r="R58">
        <f t="shared" si="26"/>
        <v>1</v>
      </c>
      <c r="S58">
        <f t="shared" si="27"/>
        <v>0</v>
      </c>
      <c r="T58">
        <f t="shared" si="28"/>
        <v>0</v>
      </c>
      <c r="U58">
        <f t="shared" si="29"/>
        <v>0</v>
      </c>
      <c r="V58">
        <f t="shared" si="8"/>
        <v>0</v>
      </c>
      <c r="W58">
        <f t="shared" si="9"/>
        <v>0</v>
      </c>
      <c r="X58">
        <f t="shared" si="10"/>
        <v>0</v>
      </c>
      <c r="Y58">
        <f t="shared" si="11"/>
        <v>0</v>
      </c>
      <c r="Z58">
        <f t="shared" si="12"/>
        <v>0</v>
      </c>
      <c r="AA58">
        <f t="shared" si="13"/>
        <v>0</v>
      </c>
      <c r="AB58">
        <f t="shared" si="14"/>
        <v>0</v>
      </c>
      <c r="AC58">
        <f t="shared" si="15"/>
        <v>0</v>
      </c>
      <c r="AD58">
        <f t="shared" si="16"/>
        <v>0</v>
      </c>
      <c r="AE58">
        <f t="shared" si="17"/>
        <v>0</v>
      </c>
      <c r="AF58">
        <f t="shared" si="18"/>
        <v>0</v>
      </c>
      <c r="AG58">
        <f t="shared" si="19"/>
        <v>0</v>
      </c>
      <c r="AH58">
        <f t="shared" si="20"/>
        <v>0</v>
      </c>
    </row>
    <row r="59" spans="1:34">
      <c r="A59">
        <v>58</v>
      </c>
      <c r="B59" s="3" t="s">
        <v>99</v>
      </c>
      <c r="C59" s="3">
        <v>1905</v>
      </c>
      <c r="D59" s="3" t="s">
        <v>98</v>
      </c>
      <c r="E59" s="16" t="s">
        <v>98</v>
      </c>
      <c r="F59" s="11" t="s">
        <v>707</v>
      </c>
      <c r="G59">
        <f t="shared" ref="G59" si="84">IF(ISNUMBER(FIND("AM",F59)), 1, 0)</f>
        <v>0</v>
      </c>
      <c r="H59">
        <f t="shared" si="2"/>
        <v>0</v>
      </c>
      <c r="I59">
        <f t="shared" si="3"/>
        <v>1</v>
      </c>
      <c r="J59">
        <f t="shared" si="4"/>
        <v>0</v>
      </c>
      <c r="K59">
        <f t="shared" si="5"/>
        <v>0</v>
      </c>
      <c r="L59">
        <f t="shared" si="6"/>
        <v>0</v>
      </c>
      <c r="M59">
        <f t="shared" si="7"/>
        <v>0</v>
      </c>
      <c r="N59">
        <f t="shared" si="22"/>
        <v>0</v>
      </c>
      <c r="O59">
        <f t="shared" si="23"/>
        <v>0</v>
      </c>
      <c r="P59">
        <f t="shared" si="24"/>
        <v>1</v>
      </c>
      <c r="Q59">
        <f t="shared" si="25"/>
        <v>0</v>
      </c>
      <c r="R59">
        <f t="shared" si="26"/>
        <v>1</v>
      </c>
      <c r="S59">
        <f t="shared" si="27"/>
        <v>0</v>
      </c>
      <c r="T59">
        <f t="shared" si="28"/>
        <v>0</v>
      </c>
      <c r="U59">
        <f t="shared" si="29"/>
        <v>0</v>
      </c>
      <c r="V59">
        <f t="shared" si="8"/>
        <v>0</v>
      </c>
      <c r="W59">
        <f t="shared" si="9"/>
        <v>1</v>
      </c>
      <c r="X59">
        <f t="shared" si="10"/>
        <v>0</v>
      </c>
      <c r="Y59">
        <f t="shared" si="11"/>
        <v>0</v>
      </c>
      <c r="Z59">
        <f t="shared" si="12"/>
        <v>0</v>
      </c>
      <c r="AA59">
        <f t="shared" si="13"/>
        <v>0</v>
      </c>
      <c r="AB59">
        <f t="shared" si="14"/>
        <v>0</v>
      </c>
      <c r="AC59">
        <f t="shared" si="15"/>
        <v>0</v>
      </c>
      <c r="AD59">
        <f t="shared" si="16"/>
        <v>0</v>
      </c>
      <c r="AE59">
        <f t="shared" si="17"/>
        <v>0</v>
      </c>
      <c r="AF59">
        <f t="shared" si="18"/>
        <v>0</v>
      </c>
      <c r="AG59">
        <f t="shared" si="19"/>
        <v>0</v>
      </c>
      <c r="AH59">
        <f t="shared" si="20"/>
        <v>0</v>
      </c>
    </row>
    <row r="60" spans="1:34">
      <c r="A60">
        <v>59</v>
      </c>
      <c r="B60" s="3" t="s">
        <v>77</v>
      </c>
      <c r="C60" s="3">
        <v>1906</v>
      </c>
      <c r="D60" s="3" t="s">
        <v>76</v>
      </c>
      <c r="E60" s="16" t="s">
        <v>144</v>
      </c>
      <c r="F60" s="11" t="s">
        <v>706</v>
      </c>
      <c r="G60">
        <f t="shared" ref="G60" si="85">IF(ISNUMBER(FIND("AM",F60)), 1, 0)</f>
        <v>0</v>
      </c>
      <c r="H60">
        <f t="shared" si="2"/>
        <v>0</v>
      </c>
      <c r="I60">
        <f t="shared" si="3"/>
        <v>0</v>
      </c>
      <c r="J60">
        <f t="shared" si="4"/>
        <v>0</v>
      </c>
      <c r="K60">
        <f t="shared" si="5"/>
        <v>0</v>
      </c>
      <c r="L60">
        <f t="shared" si="6"/>
        <v>0</v>
      </c>
      <c r="M60">
        <f t="shared" si="7"/>
        <v>0</v>
      </c>
      <c r="N60">
        <f t="shared" si="22"/>
        <v>0</v>
      </c>
      <c r="O60">
        <f t="shared" si="23"/>
        <v>0</v>
      </c>
      <c r="P60">
        <f t="shared" si="24"/>
        <v>0</v>
      </c>
      <c r="Q60">
        <f t="shared" si="25"/>
        <v>0</v>
      </c>
      <c r="R60">
        <f t="shared" si="26"/>
        <v>0</v>
      </c>
      <c r="S60">
        <f t="shared" si="27"/>
        <v>0</v>
      </c>
      <c r="T60">
        <f t="shared" si="28"/>
        <v>0</v>
      </c>
      <c r="U60">
        <f t="shared" si="29"/>
        <v>0</v>
      </c>
      <c r="V60">
        <f t="shared" si="8"/>
        <v>0</v>
      </c>
      <c r="W60">
        <f t="shared" si="9"/>
        <v>0</v>
      </c>
      <c r="X60">
        <f t="shared" si="10"/>
        <v>0</v>
      </c>
      <c r="Y60">
        <f t="shared" si="11"/>
        <v>0</v>
      </c>
      <c r="Z60">
        <f t="shared" si="12"/>
        <v>0</v>
      </c>
      <c r="AA60">
        <f t="shared" si="13"/>
        <v>0</v>
      </c>
      <c r="AB60">
        <f t="shared" si="14"/>
        <v>0</v>
      </c>
      <c r="AC60">
        <f t="shared" si="15"/>
        <v>0</v>
      </c>
      <c r="AD60">
        <f t="shared" si="16"/>
        <v>0</v>
      </c>
      <c r="AE60">
        <f t="shared" si="17"/>
        <v>0</v>
      </c>
      <c r="AF60">
        <f t="shared" si="18"/>
        <v>0</v>
      </c>
      <c r="AG60">
        <f t="shared" si="19"/>
        <v>0</v>
      </c>
      <c r="AH60">
        <f t="shared" si="20"/>
        <v>1</v>
      </c>
    </row>
    <row r="61" spans="1:34">
      <c r="A61">
        <v>60</v>
      </c>
      <c r="B61" s="3" t="s">
        <v>71</v>
      </c>
      <c r="C61" s="3">
        <v>1912</v>
      </c>
      <c r="D61" s="3" t="s">
        <v>70</v>
      </c>
      <c r="E61" s="16" t="s">
        <v>157</v>
      </c>
      <c r="F61" s="11" t="s">
        <v>705</v>
      </c>
      <c r="G61">
        <f t="shared" ref="G61" si="86">IF(ISNUMBER(FIND("AM",F61)), 1, 0)</f>
        <v>0</v>
      </c>
      <c r="H61">
        <f t="shared" si="2"/>
        <v>0</v>
      </c>
      <c r="I61">
        <f t="shared" si="3"/>
        <v>0</v>
      </c>
      <c r="J61">
        <f t="shared" si="4"/>
        <v>0</v>
      </c>
      <c r="K61">
        <f t="shared" si="5"/>
        <v>0</v>
      </c>
      <c r="L61">
        <f t="shared" si="6"/>
        <v>0</v>
      </c>
      <c r="M61">
        <f t="shared" si="7"/>
        <v>0</v>
      </c>
      <c r="N61">
        <f t="shared" si="22"/>
        <v>0</v>
      </c>
      <c r="O61">
        <f t="shared" si="23"/>
        <v>1</v>
      </c>
      <c r="P61">
        <f t="shared" si="24"/>
        <v>0</v>
      </c>
      <c r="Q61">
        <f t="shared" si="25"/>
        <v>0</v>
      </c>
      <c r="R61">
        <f t="shared" si="26"/>
        <v>1</v>
      </c>
      <c r="S61">
        <f t="shared" si="27"/>
        <v>1</v>
      </c>
      <c r="T61">
        <f t="shared" si="28"/>
        <v>0</v>
      </c>
      <c r="U61">
        <f t="shared" si="29"/>
        <v>0</v>
      </c>
      <c r="V61">
        <f t="shared" si="8"/>
        <v>1</v>
      </c>
      <c r="W61">
        <f t="shared" si="9"/>
        <v>0</v>
      </c>
      <c r="X61">
        <f t="shared" si="10"/>
        <v>0</v>
      </c>
      <c r="Y61">
        <f t="shared" si="11"/>
        <v>0</v>
      </c>
      <c r="Z61">
        <f t="shared" si="12"/>
        <v>0</v>
      </c>
      <c r="AA61">
        <f t="shared" si="13"/>
        <v>0</v>
      </c>
      <c r="AB61">
        <f t="shared" si="14"/>
        <v>0</v>
      </c>
      <c r="AC61">
        <f t="shared" si="15"/>
        <v>0</v>
      </c>
      <c r="AD61">
        <f t="shared" si="16"/>
        <v>0</v>
      </c>
      <c r="AE61">
        <f t="shared" si="17"/>
        <v>0</v>
      </c>
      <c r="AF61">
        <f t="shared" si="18"/>
        <v>0</v>
      </c>
      <c r="AG61">
        <f t="shared" si="19"/>
        <v>0</v>
      </c>
      <c r="AH61">
        <f t="shared" si="20"/>
        <v>0</v>
      </c>
    </row>
    <row r="62" spans="1:34">
      <c r="A62">
        <v>61</v>
      </c>
      <c r="B62" s="4" t="s">
        <v>101</v>
      </c>
      <c r="C62" s="3">
        <v>1926</v>
      </c>
      <c r="D62" s="4" t="s">
        <v>100</v>
      </c>
      <c r="E62" s="16" t="s">
        <v>147</v>
      </c>
      <c r="F62" s="11" t="s">
        <v>704</v>
      </c>
      <c r="G62">
        <f t="shared" ref="G62" si="87">IF(ISNUMBER(FIND("AM",F62)), 1, 0)</f>
        <v>0</v>
      </c>
      <c r="H62">
        <f t="shared" si="2"/>
        <v>0</v>
      </c>
      <c r="I62">
        <f t="shared" si="3"/>
        <v>0</v>
      </c>
      <c r="J62">
        <f t="shared" si="4"/>
        <v>0</v>
      </c>
      <c r="K62">
        <f t="shared" si="5"/>
        <v>0</v>
      </c>
      <c r="L62">
        <f t="shared" si="6"/>
        <v>0</v>
      </c>
      <c r="M62">
        <f t="shared" si="7"/>
        <v>1</v>
      </c>
      <c r="N62">
        <f t="shared" si="22"/>
        <v>0</v>
      </c>
      <c r="O62">
        <f t="shared" si="23"/>
        <v>1</v>
      </c>
      <c r="P62">
        <f t="shared" si="24"/>
        <v>0</v>
      </c>
      <c r="Q62">
        <f t="shared" si="25"/>
        <v>0</v>
      </c>
      <c r="R62">
        <f t="shared" si="26"/>
        <v>1</v>
      </c>
      <c r="S62">
        <f t="shared" si="27"/>
        <v>0</v>
      </c>
      <c r="T62">
        <f t="shared" si="28"/>
        <v>0</v>
      </c>
      <c r="U62">
        <f t="shared" si="29"/>
        <v>0</v>
      </c>
      <c r="V62">
        <f t="shared" si="8"/>
        <v>0</v>
      </c>
      <c r="W62">
        <f t="shared" si="9"/>
        <v>0</v>
      </c>
      <c r="X62">
        <f t="shared" si="10"/>
        <v>0</v>
      </c>
      <c r="Y62">
        <f t="shared" si="11"/>
        <v>0</v>
      </c>
      <c r="Z62">
        <f t="shared" si="12"/>
        <v>0</v>
      </c>
      <c r="AA62">
        <f t="shared" si="13"/>
        <v>0</v>
      </c>
      <c r="AB62">
        <f t="shared" si="14"/>
        <v>0</v>
      </c>
      <c r="AC62">
        <f t="shared" si="15"/>
        <v>0</v>
      </c>
      <c r="AD62">
        <f t="shared" si="16"/>
        <v>0</v>
      </c>
      <c r="AE62">
        <f t="shared" si="17"/>
        <v>0</v>
      </c>
      <c r="AF62">
        <f t="shared" si="18"/>
        <v>0</v>
      </c>
      <c r="AG62">
        <f t="shared" si="19"/>
        <v>0</v>
      </c>
      <c r="AH62">
        <f t="shared" si="20"/>
        <v>0</v>
      </c>
    </row>
    <row r="63" spans="1:34">
      <c r="A63">
        <v>62</v>
      </c>
      <c r="B63" s="3" t="s">
        <v>67</v>
      </c>
      <c r="C63" s="3">
        <v>1944</v>
      </c>
      <c r="D63" s="3" t="s">
        <v>66</v>
      </c>
      <c r="E63" s="16" t="s">
        <v>66</v>
      </c>
      <c r="F63" s="11" t="s">
        <v>703</v>
      </c>
      <c r="G63">
        <f t="shared" ref="G63" si="88">IF(ISNUMBER(FIND("AM",F63)), 1, 0)</f>
        <v>0</v>
      </c>
      <c r="H63">
        <f t="shared" si="2"/>
        <v>0</v>
      </c>
      <c r="I63">
        <f t="shared" si="3"/>
        <v>0</v>
      </c>
      <c r="J63">
        <f t="shared" si="4"/>
        <v>0</v>
      </c>
      <c r="K63">
        <f t="shared" si="5"/>
        <v>0</v>
      </c>
      <c r="L63">
        <f t="shared" si="6"/>
        <v>0</v>
      </c>
      <c r="M63">
        <f t="shared" si="7"/>
        <v>1</v>
      </c>
      <c r="N63">
        <f t="shared" si="22"/>
        <v>0</v>
      </c>
      <c r="O63">
        <f t="shared" si="23"/>
        <v>0</v>
      </c>
      <c r="P63">
        <f t="shared" si="24"/>
        <v>1</v>
      </c>
      <c r="Q63">
        <f t="shared" si="25"/>
        <v>0</v>
      </c>
      <c r="R63">
        <f t="shared" si="26"/>
        <v>1</v>
      </c>
      <c r="S63">
        <f t="shared" si="27"/>
        <v>0</v>
      </c>
      <c r="T63">
        <f t="shared" si="28"/>
        <v>0</v>
      </c>
      <c r="U63">
        <f t="shared" si="29"/>
        <v>0</v>
      </c>
      <c r="V63">
        <f t="shared" si="8"/>
        <v>0</v>
      </c>
      <c r="W63">
        <f t="shared" si="9"/>
        <v>0</v>
      </c>
      <c r="X63">
        <f t="shared" si="10"/>
        <v>0</v>
      </c>
      <c r="Y63">
        <f t="shared" si="11"/>
        <v>0</v>
      </c>
      <c r="Z63">
        <f t="shared" si="12"/>
        <v>0</v>
      </c>
      <c r="AA63">
        <f t="shared" si="13"/>
        <v>0</v>
      </c>
      <c r="AB63">
        <f t="shared" si="14"/>
        <v>0</v>
      </c>
      <c r="AC63">
        <f t="shared" si="15"/>
        <v>0</v>
      </c>
      <c r="AD63">
        <f t="shared" si="16"/>
        <v>0</v>
      </c>
      <c r="AE63">
        <f t="shared" si="17"/>
        <v>0</v>
      </c>
      <c r="AF63">
        <f t="shared" si="18"/>
        <v>0</v>
      </c>
      <c r="AG63">
        <f t="shared" si="19"/>
        <v>0</v>
      </c>
      <c r="AH63">
        <f t="shared" si="20"/>
        <v>0</v>
      </c>
    </row>
  </sheetData>
  <sortState ref="B2:E63">
    <sortCondition ref="C2:C63"/>
  </sortState>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C17" sqref="C17"/>
    </sheetView>
  </sheetViews>
  <sheetFormatPr baseColWidth="10" defaultRowHeight="15" x14ac:dyDescent="0"/>
  <cols>
    <col min="4" max="4" width="40.83203125" bestFit="1" customWidth="1"/>
  </cols>
  <sheetData>
    <row r="1" spans="1:4">
      <c r="A1" s="1" t="s">
        <v>0</v>
      </c>
      <c r="B1" s="2" t="s">
        <v>159</v>
      </c>
      <c r="C1" s="1" t="s">
        <v>124</v>
      </c>
      <c r="D1" s="2" t="s">
        <v>1</v>
      </c>
    </row>
    <row r="2" spans="1:4">
      <c r="A2" s="3" t="s">
        <v>2</v>
      </c>
      <c r="B2" s="3">
        <v>1551</v>
      </c>
      <c r="C2" s="3" t="s">
        <v>125</v>
      </c>
      <c r="D2" s="3" t="s">
        <v>3</v>
      </c>
    </row>
    <row r="3" spans="1:4">
      <c r="A3" s="3" t="s">
        <v>4</v>
      </c>
      <c r="B3" s="3">
        <v>49</v>
      </c>
      <c r="C3" t="s">
        <v>4</v>
      </c>
      <c r="D3" s="3" t="s">
        <v>5</v>
      </c>
    </row>
    <row r="4" spans="1:4">
      <c r="A4" s="3" t="s">
        <v>6</v>
      </c>
      <c r="B4" s="3">
        <v>373</v>
      </c>
      <c r="C4" s="3" t="s">
        <v>6</v>
      </c>
      <c r="D4" s="3" t="s">
        <v>7</v>
      </c>
    </row>
    <row r="5" spans="1:4">
      <c r="A5" s="3" t="s">
        <v>8</v>
      </c>
      <c r="B5" s="3">
        <v>396</v>
      </c>
      <c r="C5" t="s">
        <v>8</v>
      </c>
      <c r="D5" s="3" t="s">
        <v>9</v>
      </c>
    </row>
    <row r="6" spans="1:4">
      <c r="A6" s="3" t="s">
        <v>10</v>
      </c>
      <c r="B6" s="3">
        <v>1058</v>
      </c>
      <c r="C6" t="s">
        <v>10</v>
      </c>
      <c r="D6" s="3" t="s">
        <v>11</v>
      </c>
    </row>
    <row r="7" spans="1:4">
      <c r="A7" s="4" t="s">
        <v>12</v>
      </c>
      <c r="B7" s="3">
        <v>43</v>
      </c>
      <c r="C7" s="5" t="s">
        <v>12</v>
      </c>
      <c r="D7" s="3" t="s">
        <v>13</v>
      </c>
    </row>
    <row r="8" spans="1:4">
      <c r="A8" s="4" t="s">
        <v>14</v>
      </c>
      <c r="B8" s="3">
        <v>939</v>
      </c>
      <c r="C8" s="5" t="s">
        <v>150</v>
      </c>
      <c r="D8" s="3" t="s">
        <v>15</v>
      </c>
    </row>
    <row r="9" spans="1:4">
      <c r="A9" s="4" t="s">
        <v>16</v>
      </c>
      <c r="B9" s="3">
        <v>1530</v>
      </c>
      <c r="C9" s="3" t="s">
        <v>126</v>
      </c>
      <c r="D9" s="3" t="s">
        <v>17</v>
      </c>
    </row>
    <row r="10" spans="1:4">
      <c r="A10" s="4" t="s">
        <v>18</v>
      </c>
      <c r="B10" s="3">
        <v>683</v>
      </c>
      <c r="C10" s="5" t="s">
        <v>18</v>
      </c>
      <c r="D10" s="3" t="s">
        <v>19</v>
      </c>
    </row>
    <row r="11" spans="1:4">
      <c r="A11" s="4" t="s">
        <v>20</v>
      </c>
      <c r="B11" s="3">
        <v>1088</v>
      </c>
      <c r="C11" s="5" t="s">
        <v>20</v>
      </c>
      <c r="D11" s="3" t="s">
        <v>21</v>
      </c>
    </row>
    <row r="12" spans="1:4">
      <c r="A12" s="4" t="s">
        <v>22</v>
      </c>
      <c r="B12" s="3">
        <v>1160</v>
      </c>
      <c r="C12" t="s">
        <v>127</v>
      </c>
      <c r="D12" s="3" t="s">
        <v>23</v>
      </c>
    </row>
    <row r="13" spans="1:4">
      <c r="A13" s="4" t="s">
        <v>24</v>
      </c>
      <c r="B13" s="3">
        <v>1026</v>
      </c>
      <c r="C13" s="8" t="s">
        <v>128</v>
      </c>
      <c r="D13" s="3" t="s">
        <v>25</v>
      </c>
    </row>
    <row r="14" spans="1:4">
      <c r="A14" s="4" t="s">
        <v>26</v>
      </c>
      <c r="B14" s="3">
        <v>1275</v>
      </c>
      <c r="C14" t="s">
        <v>26</v>
      </c>
      <c r="D14" s="3" t="s">
        <v>27</v>
      </c>
    </row>
    <row r="15" spans="1:4">
      <c r="A15" s="3" t="s">
        <v>28</v>
      </c>
      <c r="B15" s="3">
        <v>1480</v>
      </c>
      <c r="C15" t="s">
        <v>28</v>
      </c>
      <c r="D15" s="3" t="s">
        <v>29</v>
      </c>
    </row>
    <row r="16" spans="1:4">
      <c r="A16" s="3" t="s">
        <v>30</v>
      </c>
      <c r="B16" s="3">
        <v>1087</v>
      </c>
      <c r="C16" t="s">
        <v>138</v>
      </c>
      <c r="D16" s="3" t="s">
        <v>31</v>
      </c>
    </row>
    <row r="17" spans="1:4">
      <c r="A17" s="3" t="s">
        <v>32</v>
      </c>
      <c r="B17" s="3">
        <v>92</v>
      </c>
      <c r="C17" t="s">
        <v>32</v>
      </c>
      <c r="D17" s="3" t="s">
        <v>33</v>
      </c>
    </row>
    <row r="18" spans="1:4">
      <c r="A18" s="3" t="s">
        <v>34</v>
      </c>
      <c r="B18" s="3">
        <v>623</v>
      </c>
      <c r="C18" t="s">
        <v>137</v>
      </c>
      <c r="D18" s="3" t="s">
        <v>35</v>
      </c>
    </row>
    <row r="19" spans="1:4">
      <c r="A19" s="3" t="s">
        <v>36</v>
      </c>
      <c r="B19" s="3">
        <v>96</v>
      </c>
      <c r="C19" t="s">
        <v>154</v>
      </c>
      <c r="D19" s="3" t="s">
        <v>37</v>
      </c>
    </row>
    <row r="20" spans="1:4">
      <c r="A20" s="3" t="s">
        <v>38</v>
      </c>
      <c r="B20" s="3">
        <v>852</v>
      </c>
      <c r="C20" s="3" t="s">
        <v>129</v>
      </c>
      <c r="D20" s="3" t="s">
        <v>39</v>
      </c>
    </row>
    <row r="21" spans="1:4">
      <c r="A21" s="3" t="s">
        <v>40</v>
      </c>
      <c r="B21" s="3">
        <v>517</v>
      </c>
      <c r="C21" t="s">
        <v>153</v>
      </c>
      <c r="D21" s="3" t="s">
        <v>41</v>
      </c>
    </row>
    <row r="22" spans="1:4">
      <c r="A22" s="4" t="s">
        <v>42</v>
      </c>
      <c r="B22" s="3">
        <v>632</v>
      </c>
      <c r="C22" t="s">
        <v>139</v>
      </c>
      <c r="D22" s="3" t="s">
        <v>43</v>
      </c>
    </row>
    <row r="23" spans="1:4">
      <c r="A23" s="4" t="s">
        <v>44</v>
      </c>
      <c r="B23" s="3">
        <v>330</v>
      </c>
      <c r="C23" s="6" t="s">
        <v>152</v>
      </c>
      <c r="D23" s="4" t="s">
        <v>45</v>
      </c>
    </row>
    <row r="24" spans="1:4">
      <c r="A24" s="7"/>
      <c r="B24" s="3">
        <v>1797</v>
      </c>
      <c r="C24" s="5" t="s">
        <v>140</v>
      </c>
      <c r="D24" s="8" t="s">
        <v>46</v>
      </c>
    </row>
    <row r="25" spans="1:4">
      <c r="A25" s="4" t="s">
        <v>47</v>
      </c>
      <c r="B25" s="3">
        <v>6</v>
      </c>
      <c r="C25" s="3" t="s">
        <v>47</v>
      </c>
      <c r="D25" s="4" t="s">
        <v>48</v>
      </c>
    </row>
    <row r="26" spans="1:4">
      <c r="A26" s="4" t="s">
        <v>49</v>
      </c>
      <c r="B26" s="3">
        <v>1305</v>
      </c>
      <c r="C26" s="3" t="s">
        <v>130</v>
      </c>
      <c r="D26" s="4" t="s">
        <v>50</v>
      </c>
    </row>
    <row r="27" spans="1:4">
      <c r="A27" s="4" t="s">
        <v>51</v>
      </c>
      <c r="B27" s="3">
        <v>1879</v>
      </c>
      <c r="C27" s="5" t="s">
        <v>141</v>
      </c>
      <c r="D27" s="4" t="s">
        <v>52</v>
      </c>
    </row>
    <row r="28" spans="1:4">
      <c r="A28" s="4" t="s">
        <v>53</v>
      </c>
      <c r="B28" s="3">
        <v>332</v>
      </c>
      <c r="C28" s="5" t="s">
        <v>155</v>
      </c>
      <c r="D28" s="4" t="s">
        <v>54</v>
      </c>
    </row>
    <row r="29" spans="1:4">
      <c r="A29" s="4" t="s">
        <v>55</v>
      </c>
      <c r="B29" s="3">
        <v>311</v>
      </c>
      <c r="C29" s="4" t="s">
        <v>131</v>
      </c>
      <c r="D29" s="4" t="s">
        <v>56</v>
      </c>
    </row>
    <row r="30" spans="1:4">
      <c r="A30" s="7"/>
      <c r="B30" s="3">
        <v>1352</v>
      </c>
      <c r="C30" s="4" t="s">
        <v>156</v>
      </c>
      <c r="D30" s="8" t="s">
        <v>57</v>
      </c>
    </row>
    <row r="31" spans="1:4">
      <c r="A31" s="4" t="s">
        <v>58</v>
      </c>
      <c r="B31" s="3">
        <v>771</v>
      </c>
      <c r="C31" t="s">
        <v>142</v>
      </c>
      <c r="D31" s="3" t="s">
        <v>59</v>
      </c>
    </row>
    <row r="32" spans="1:4">
      <c r="A32" s="3" t="s">
        <v>60</v>
      </c>
      <c r="B32" s="3">
        <v>1057</v>
      </c>
      <c r="C32" s="5" t="s">
        <v>143</v>
      </c>
      <c r="D32" s="3" t="s">
        <v>61</v>
      </c>
    </row>
    <row r="33" spans="1:4">
      <c r="A33" s="3" t="s">
        <v>62</v>
      </c>
      <c r="B33" s="3">
        <v>1628</v>
      </c>
      <c r="C33" t="s">
        <v>136</v>
      </c>
      <c r="D33" s="3" t="s">
        <v>63</v>
      </c>
    </row>
    <row r="34" spans="1:4">
      <c r="A34" s="3" t="s">
        <v>64</v>
      </c>
      <c r="B34" s="3">
        <v>525</v>
      </c>
      <c r="C34" t="s">
        <v>64</v>
      </c>
      <c r="D34" s="3" t="s">
        <v>65</v>
      </c>
    </row>
    <row r="35" spans="1:4">
      <c r="A35" s="3" t="s">
        <v>66</v>
      </c>
      <c r="B35" s="3">
        <v>1944</v>
      </c>
      <c r="C35" s="5" t="s">
        <v>66</v>
      </c>
      <c r="D35" s="3" t="s">
        <v>67</v>
      </c>
    </row>
    <row r="36" spans="1:4">
      <c r="A36" s="3" t="s">
        <v>68</v>
      </c>
      <c r="B36" s="3">
        <v>1274</v>
      </c>
      <c r="C36" s="3" t="s">
        <v>132</v>
      </c>
      <c r="D36" s="3" t="s">
        <v>69</v>
      </c>
    </row>
    <row r="37" spans="1:4">
      <c r="A37" s="3" t="s">
        <v>70</v>
      </c>
      <c r="B37" s="3">
        <v>1912</v>
      </c>
      <c r="C37" s="5" t="s">
        <v>157</v>
      </c>
      <c r="D37" s="3" t="s">
        <v>71</v>
      </c>
    </row>
    <row r="38" spans="1:4">
      <c r="A38" s="3" t="s">
        <v>72</v>
      </c>
      <c r="B38" s="3">
        <v>473</v>
      </c>
      <c r="C38" t="s">
        <v>72</v>
      </c>
      <c r="D38" s="3" t="s">
        <v>73</v>
      </c>
    </row>
    <row r="39" spans="1:4">
      <c r="A39" s="3" t="s">
        <v>74</v>
      </c>
      <c r="B39" s="3">
        <v>185</v>
      </c>
      <c r="C39" t="s">
        <v>74</v>
      </c>
      <c r="D39" s="3" t="s">
        <v>75</v>
      </c>
    </row>
    <row r="40" spans="1:4">
      <c r="A40" s="3" t="s">
        <v>76</v>
      </c>
      <c r="B40" s="3">
        <v>1906</v>
      </c>
      <c r="C40" s="5" t="s">
        <v>144</v>
      </c>
      <c r="D40" s="3" t="s">
        <v>77</v>
      </c>
    </row>
    <row r="41" spans="1:4">
      <c r="A41" s="3" t="s">
        <v>78</v>
      </c>
      <c r="B41" s="3">
        <v>1902</v>
      </c>
      <c r="C41" s="5" t="s">
        <v>78</v>
      </c>
      <c r="D41" s="3" t="s">
        <v>79</v>
      </c>
    </row>
    <row r="42" spans="1:4">
      <c r="A42" s="3" t="s">
        <v>80</v>
      </c>
      <c r="B42" s="3">
        <v>1591</v>
      </c>
      <c r="C42" s="5" t="s">
        <v>80</v>
      </c>
      <c r="D42" s="3" t="s">
        <v>81</v>
      </c>
    </row>
    <row r="43" spans="1:4">
      <c r="A43" s="3" t="s">
        <v>82</v>
      </c>
      <c r="B43" s="3">
        <v>1575</v>
      </c>
      <c r="C43" s="3" t="s">
        <v>133</v>
      </c>
      <c r="D43" s="3" t="s">
        <v>83</v>
      </c>
    </row>
    <row r="44" spans="1:4">
      <c r="A44" s="3" t="s">
        <v>84</v>
      </c>
      <c r="B44" s="3">
        <v>1898</v>
      </c>
      <c r="C44" s="5" t="s">
        <v>146</v>
      </c>
      <c r="D44" s="3" t="s">
        <v>85</v>
      </c>
    </row>
    <row r="45" spans="1:4">
      <c r="A45" s="3" t="s">
        <v>86</v>
      </c>
      <c r="B45" s="3">
        <v>625</v>
      </c>
      <c r="C45" t="s">
        <v>86</v>
      </c>
      <c r="D45" s="3" t="s">
        <v>87</v>
      </c>
    </row>
    <row r="46" spans="1:4">
      <c r="A46" s="3" t="s">
        <v>88</v>
      </c>
      <c r="B46" s="3">
        <v>568</v>
      </c>
      <c r="C46" t="s">
        <v>88</v>
      </c>
      <c r="D46" s="3" t="s">
        <v>89</v>
      </c>
    </row>
    <row r="47" spans="1:4">
      <c r="A47" s="3" t="s">
        <v>90</v>
      </c>
      <c r="B47" s="3">
        <v>572</v>
      </c>
      <c r="C47" t="s">
        <v>90</v>
      </c>
      <c r="D47" s="3" t="s">
        <v>91</v>
      </c>
    </row>
    <row r="48" spans="1:4">
      <c r="A48" s="3" t="s">
        <v>92</v>
      </c>
      <c r="B48" s="3">
        <v>998</v>
      </c>
      <c r="C48" s="5" t="s">
        <v>92</v>
      </c>
      <c r="D48" s="3" t="s">
        <v>93</v>
      </c>
    </row>
    <row r="49" spans="1:4">
      <c r="A49" s="3" t="s">
        <v>94</v>
      </c>
      <c r="B49" s="3">
        <v>172</v>
      </c>
      <c r="C49" s="5" t="s">
        <v>151</v>
      </c>
      <c r="D49" s="3" t="s">
        <v>95</v>
      </c>
    </row>
    <row r="50" spans="1:4">
      <c r="A50" s="3" t="s">
        <v>96</v>
      </c>
      <c r="B50" s="3">
        <v>1042</v>
      </c>
      <c r="C50" t="s">
        <v>96</v>
      </c>
      <c r="D50" s="3" t="s">
        <v>97</v>
      </c>
    </row>
    <row r="51" spans="1:4">
      <c r="A51" s="3" t="s">
        <v>98</v>
      </c>
      <c r="B51" s="3">
        <v>1905</v>
      </c>
      <c r="C51" t="s">
        <v>98</v>
      </c>
      <c r="D51" s="3" t="s">
        <v>99</v>
      </c>
    </row>
    <row r="52" spans="1:4">
      <c r="A52" s="4" t="s">
        <v>100</v>
      </c>
      <c r="B52" s="3">
        <v>1926</v>
      </c>
      <c r="C52" s="5" t="s">
        <v>147</v>
      </c>
      <c r="D52" s="4" t="s">
        <v>101</v>
      </c>
    </row>
    <row r="53" spans="1:4">
      <c r="A53" s="3" t="s">
        <v>102</v>
      </c>
      <c r="B53" s="3">
        <v>1044</v>
      </c>
      <c r="C53" t="s">
        <v>145</v>
      </c>
      <c r="D53" s="3" t="s">
        <v>103</v>
      </c>
    </row>
    <row r="54" spans="1:4">
      <c r="A54" s="3" t="s">
        <v>104</v>
      </c>
      <c r="B54" s="3">
        <v>880</v>
      </c>
      <c r="C54" t="s">
        <v>104</v>
      </c>
      <c r="D54" s="3" t="s">
        <v>105</v>
      </c>
    </row>
    <row r="55" spans="1:4">
      <c r="A55" s="4" t="s">
        <v>106</v>
      </c>
      <c r="B55" s="3">
        <v>1253</v>
      </c>
      <c r="C55" t="s">
        <v>134</v>
      </c>
      <c r="D55" s="4" t="s">
        <v>107</v>
      </c>
    </row>
    <row r="56" spans="1:4">
      <c r="A56" s="3" t="s">
        <v>108</v>
      </c>
      <c r="B56" s="3">
        <v>480</v>
      </c>
      <c r="C56" t="s">
        <v>108</v>
      </c>
      <c r="D56" s="3" t="s">
        <v>109</v>
      </c>
    </row>
    <row r="57" spans="1:4">
      <c r="A57" s="3" t="s">
        <v>110</v>
      </c>
      <c r="B57" s="3">
        <v>1891</v>
      </c>
      <c r="C57" s="5" t="s">
        <v>135</v>
      </c>
      <c r="D57" s="3" t="s">
        <v>111</v>
      </c>
    </row>
    <row r="58" spans="1:4">
      <c r="A58" s="3" t="s">
        <v>112</v>
      </c>
      <c r="B58" s="3">
        <v>1325</v>
      </c>
      <c r="C58" t="s">
        <v>112</v>
      </c>
      <c r="D58" s="3" t="s">
        <v>113</v>
      </c>
    </row>
    <row r="59" spans="1:4">
      <c r="A59" s="3" t="s">
        <v>114</v>
      </c>
      <c r="B59" s="3">
        <v>764</v>
      </c>
      <c r="C59" t="s">
        <v>114</v>
      </c>
      <c r="D59" s="3" t="s">
        <v>115</v>
      </c>
    </row>
    <row r="60" spans="1:4">
      <c r="A60" s="3" t="s">
        <v>116</v>
      </c>
      <c r="B60" s="3">
        <v>986</v>
      </c>
      <c r="C60" t="s">
        <v>149</v>
      </c>
      <c r="D60" s="3" t="s">
        <v>117</v>
      </c>
    </row>
    <row r="61" spans="1:4">
      <c r="A61" s="3" t="s">
        <v>118</v>
      </c>
      <c r="B61" s="3">
        <v>1626</v>
      </c>
      <c r="C61" t="s">
        <v>118</v>
      </c>
      <c r="D61" s="3" t="s">
        <v>119</v>
      </c>
    </row>
    <row r="62" spans="1:4">
      <c r="A62" s="3" t="s">
        <v>122</v>
      </c>
      <c r="B62" s="3">
        <v>648</v>
      </c>
      <c r="C62" t="s">
        <v>122</v>
      </c>
      <c r="D62" s="3" t="s">
        <v>121</v>
      </c>
    </row>
    <row r="63" spans="1:4">
      <c r="A63" s="3" t="s">
        <v>120</v>
      </c>
      <c r="B63" s="3">
        <v>1668</v>
      </c>
      <c r="C63" s="5" t="s">
        <v>148</v>
      </c>
      <c r="D63" s="3" t="s">
        <v>123</v>
      </c>
    </row>
  </sheetData>
  <sortState ref="A2:D63">
    <sortCondition ref="D2:D6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A3" sqref="A3:XFD3"/>
    </sheetView>
  </sheetViews>
  <sheetFormatPr baseColWidth="10" defaultRowHeight="15" x14ac:dyDescent="0"/>
  <cols>
    <col min="13" max="13" width="10.83203125" style="24"/>
  </cols>
  <sheetData>
    <row r="1" spans="1:13">
      <c r="A1" s="9" t="s">
        <v>159</v>
      </c>
      <c r="B1" s="9" t="s">
        <v>160</v>
      </c>
      <c r="C1" s="9" t="s">
        <v>161</v>
      </c>
      <c r="D1" s="9" t="s">
        <v>162</v>
      </c>
      <c r="E1" s="9" t="s">
        <v>163</v>
      </c>
      <c r="F1" s="9" t="s">
        <v>164</v>
      </c>
      <c r="G1" s="9" t="s">
        <v>165</v>
      </c>
      <c r="H1" s="9" t="s">
        <v>166</v>
      </c>
      <c r="I1" s="9" t="s">
        <v>167</v>
      </c>
      <c r="J1" s="9" t="s">
        <v>168</v>
      </c>
      <c r="K1" s="9" t="s">
        <v>169</v>
      </c>
      <c r="L1" s="9" t="s">
        <v>170</v>
      </c>
      <c r="M1" s="24" t="s">
        <v>748</v>
      </c>
    </row>
    <row r="2" spans="1:13">
      <c r="A2" s="28" t="s">
        <v>899</v>
      </c>
      <c r="B2" s="29" t="s">
        <v>160</v>
      </c>
      <c r="C2" s="29" t="s">
        <v>161</v>
      </c>
      <c r="D2" s="29" t="s">
        <v>162</v>
      </c>
      <c r="E2" s="29" t="s">
        <v>163</v>
      </c>
      <c r="F2" s="29" t="s">
        <v>164</v>
      </c>
      <c r="G2" s="29" t="s">
        <v>165</v>
      </c>
      <c r="H2" s="29" t="s">
        <v>166</v>
      </c>
      <c r="I2" s="29" t="s">
        <v>167</v>
      </c>
      <c r="J2" s="29" t="s">
        <v>168</v>
      </c>
      <c r="K2" s="29" t="s">
        <v>169</v>
      </c>
      <c r="L2" s="29" t="s">
        <v>170</v>
      </c>
    </row>
    <row r="3" spans="1:13">
      <c r="A3">
        <v>6</v>
      </c>
      <c r="B3" t="s">
        <v>48</v>
      </c>
      <c r="D3" t="s">
        <v>283</v>
      </c>
      <c r="E3" t="s">
        <v>284</v>
      </c>
      <c r="F3" t="s">
        <v>180</v>
      </c>
      <c r="G3" t="s">
        <v>285</v>
      </c>
      <c r="H3" t="s">
        <v>276</v>
      </c>
      <c r="I3">
        <v>44316</v>
      </c>
      <c r="J3" t="s">
        <v>176</v>
      </c>
      <c r="K3" t="s">
        <v>286</v>
      </c>
      <c r="L3" t="s">
        <v>287</v>
      </c>
      <c r="M3" s="24" t="s">
        <v>747</v>
      </c>
    </row>
    <row r="4" spans="1:13">
      <c r="A4">
        <v>43</v>
      </c>
      <c r="B4" t="s">
        <v>13</v>
      </c>
      <c r="D4" t="s">
        <v>199</v>
      </c>
      <c r="E4" t="s">
        <v>200</v>
      </c>
      <c r="F4" t="s">
        <v>180</v>
      </c>
      <c r="G4" t="s">
        <v>201</v>
      </c>
      <c r="H4" t="s">
        <v>175</v>
      </c>
      <c r="I4" t="s">
        <v>202</v>
      </c>
      <c r="J4" t="s">
        <v>176</v>
      </c>
      <c r="K4" t="s">
        <v>203</v>
      </c>
      <c r="M4" s="24" t="s">
        <v>746</v>
      </c>
    </row>
    <row r="5" spans="1:13">
      <c r="A5">
        <v>49</v>
      </c>
      <c r="B5" t="s">
        <v>5</v>
      </c>
      <c r="D5" t="s">
        <v>178</v>
      </c>
      <c r="E5" t="s">
        <v>179</v>
      </c>
      <c r="F5" t="s">
        <v>180</v>
      </c>
      <c r="G5" t="s">
        <v>174</v>
      </c>
      <c r="H5" t="s">
        <v>175</v>
      </c>
      <c r="I5">
        <v>60601</v>
      </c>
      <c r="J5" t="s">
        <v>176</v>
      </c>
      <c r="K5" t="s">
        <v>181</v>
      </c>
      <c r="L5" t="s">
        <v>182</v>
      </c>
      <c r="M5" s="24" t="s">
        <v>745</v>
      </c>
    </row>
    <row r="6" spans="1:13">
      <c r="A6">
        <v>92</v>
      </c>
      <c r="B6" t="s">
        <v>33</v>
      </c>
      <c r="C6">
        <v>203</v>
      </c>
      <c r="D6" t="s">
        <v>243</v>
      </c>
      <c r="E6" t="s">
        <v>244</v>
      </c>
      <c r="F6" t="s">
        <v>173</v>
      </c>
      <c r="G6" t="s">
        <v>245</v>
      </c>
      <c r="H6" t="s">
        <v>175</v>
      </c>
      <c r="I6" t="s">
        <v>246</v>
      </c>
      <c r="J6" t="s">
        <v>176</v>
      </c>
      <c r="K6" t="s">
        <v>247</v>
      </c>
      <c r="M6" s="24" t="s">
        <v>712</v>
      </c>
    </row>
    <row r="7" spans="1:13">
      <c r="A7">
        <v>96</v>
      </c>
      <c r="B7" t="s">
        <v>37</v>
      </c>
      <c r="C7" t="s">
        <v>251</v>
      </c>
      <c r="D7" t="s">
        <v>252</v>
      </c>
      <c r="E7" t="s">
        <v>253</v>
      </c>
      <c r="F7" t="s">
        <v>173</v>
      </c>
      <c r="G7" t="s">
        <v>254</v>
      </c>
      <c r="H7" t="s">
        <v>175</v>
      </c>
      <c r="I7">
        <v>60089</v>
      </c>
      <c r="J7" t="s">
        <v>176</v>
      </c>
      <c r="K7" t="s">
        <v>255</v>
      </c>
      <c r="L7" t="s">
        <v>256</v>
      </c>
      <c r="M7" s="24" t="s">
        <v>718</v>
      </c>
    </row>
    <row r="8" spans="1:13">
      <c r="A8">
        <v>172</v>
      </c>
      <c r="B8" t="s">
        <v>95</v>
      </c>
      <c r="C8">
        <v>337</v>
      </c>
      <c r="D8" t="s">
        <v>387</v>
      </c>
      <c r="E8" t="s">
        <v>200</v>
      </c>
      <c r="F8" t="s">
        <v>180</v>
      </c>
      <c r="G8" t="s">
        <v>388</v>
      </c>
      <c r="H8" t="s">
        <v>175</v>
      </c>
      <c r="I8">
        <v>61350</v>
      </c>
      <c r="J8" t="s">
        <v>176</v>
      </c>
      <c r="K8" t="s">
        <v>389</v>
      </c>
      <c r="M8" s="24" t="s">
        <v>744</v>
      </c>
    </row>
    <row r="9" spans="1:13">
      <c r="A9">
        <v>185</v>
      </c>
      <c r="B9" t="s">
        <v>348</v>
      </c>
      <c r="C9">
        <v>368</v>
      </c>
      <c r="D9" t="s">
        <v>349</v>
      </c>
      <c r="E9" t="s">
        <v>350</v>
      </c>
      <c r="F9" t="s">
        <v>180</v>
      </c>
      <c r="G9" t="s">
        <v>351</v>
      </c>
      <c r="H9" t="s">
        <v>352</v>
      </c>
      <c r="I9">
        <v>38132</v>
      </c>
      <c r="J9" t="s">
        <v>176</v>
      </c>
      <c r="K9" t="s">
        <v>353</v>
      </c>
      <c r="M9" s="24" t="s">
        <v>743</v>
      </c>
    </row>
    <row r="10" spans="1:13">
      <c r="A10">
        <v>311</v>
      </c>
      <c r="B10" t="s">
        <v>298</v>
      </c>
      <c r="C10">
        <v>767</v>
      </c>
      <c r="D10" t="s">
        <v>299</v>
      </c>
      <c r="E10" t="s">
        <v>223</v>
      </c>
      <c r="F10" t="s">
        <v>173</v>
      </c>
      <c r="G10" t="s">
        <v>300</v>
      </c>
      <c r="H10" t="s">
        <v>175</v>
      </c>
      <c r="I10" t="s">
        <v>301</v>
      </c>
      <c r="J10" t="s">
        <v>176</v>
      </c>
      <c r="K10" t="s">
        <v>302</v>
      </c>
      <c r="M10" s="24" t="s">
        <v>740</v>
      </c>
    </row>
    <row r="11" spans="1:13">
      <c r="A11">
        <v>330</v>
      </c>
      <c r="B11" t="s">
        <v>45</v>
      </c>
      <c r="C11">
        <v>791</v>
      </c>
      <c r="D11" t="s">
        <v>273</v>
      </c>
      <c r="E11" t="s">
        <v>274</v>
      </c>
      <c r="F11" t="s">
        <v>173</v>
      </c>
      <c r="G11" t="s">
        <v>275</v>
      </c>
      <c r="H11" t="s">
        <v>276</v>
      </c>
      <c r="I11">
        <v>45215</v>
      </c>
      <c r="J11" t="s">
        <v>176</v>
      </c>
      <c r="K11" t="s">
        <v>277</v>
      </c>
      <c r="L11" t="s">
        <v>278</v>
      </c>
      <c r="M11" s="24" t="s">
        <v>742</v>
      </c>
    </row>
    <row r="12" spans="1:13">
      <c r="A12">
        <v>332</v>
      </c>
      <c r="B12" t="s">
        <v>54</v>
      </c>
      <c r="C12">
        <v>793</v>
      </c>
      <c r="D12" t="s">
        <v>295</v>
      </c>
      <c r="E12" t="s">
        <v>223</v>
      </c>
      <c r="F12" t="s">
        <v>173</v>
      </c>
      <c r="G12" t="s">
        <v>296</v>
      </c>
      <c r="H12" t="s">
        <v>260</v>
      </c>
      <c r="I12">
        <v>53187</v>
      </c>
      <c r="J12" t="s">
        <v>176</v>
      </c>
      <c r="K12" t="s">
        <v>297</v>
      </c>
      <c r="M12" s="24" t="s">
        <v>741</v>
      </c>
    </row>
    <row r="13" spans="1:13">
      <c r="A13">
        <v>373</v>
      </c>
      <c r="B13" t="s">
        <v>7</v>
      </c>
      <c r="D13" t="s">
        <v>183</v>
      </c>
      <c r="E13" t="s">
        <v>184</v>
      </c>
      <c r="F13" t="s">
        <v>180</v>
      </c>
      <c r="G13" t="s">
        <v>185</v>
      </c>
      <c r="H13" t="s">
        <v>186</v>
      </c>
      <c r="I13">
        <v>75075</v>
      </c>
      <c r="J13" t="s">
        <v>176</v>
      </c>
      <c r="K13" t="s">
        <v>187</v>
      </c>
      <c r="L13" t="s">
        <v>188</v>
      </c>
      <c r="M13" s="24" t="s">
        <v>731</v>
      </c>
    </row>
    <row r="14" spans="1:13">
      <c r="A14">
        <v>396</v>
      </c>
      <c r="B14" t="s">
        <v>9</v>
      </c>
      <c r="D14" t="s">
        <v>189</v>
      </c>
      <c r="E14" t="s">
        <v>190</v>
      </c>
      <c r="F14" t="s">
        <v>180</v>
      </c>
      <c r="G14" t="s">
        <v>191</v>
      </c>
      <c r="H14" t="s">
        <v>175</v>
      </c>
      <c r="I14">
        <v>60062</v>
      </c>
      <c r="J14" t="s">
        <v>176</v>
      </c>
      <c r="K14" t="s">
        <v>192</v>
      </c>
      <c r="M14" s="24" t="s">
        <v>712</v>
      </c>
    </row>
    <row r="15" spans="1:13">
      <c r="A15">
        <v>473</v>
      </c>
      <c r="B15" t="s">
        <v>73</v>
      </c>
      <c r="C15" t="s">
        <v>344</v>
      </c>
      <c r="D15" t="s">
        <v>345</v>
      </c>
      <c r="E15" t="s">
        <v>218</v>
      </c>
      <c r="F15" t="s">
        <v>173</v>
      </c>
      <c r="G15" t="s">
        <v>346</v>
      </c>
      <c r="H15" t="s">
        <v>276</v>
      </c>
      <c r="I15">
        <v>44202</v>
      </c>
      <c r="K15" t="s">
        <v>347</v>
      </c>
      <c r="M15" s="24" t="s">
        <v>716</v>
      </c>
    </row>
    <row r="16" spans="1:13">
      <c r="A16">
        <v>480</v>
      </c>
      <c r="B16" t="s">
        <v>109</v>
      </c>
      <c r="C16">
        <v>998</v>
      </c>
      <c r="D16" t="s">
        <v>414</v>
      </c>
      <c r="E16" t="s">
        <v>415</v>
      </c>
      <c r="F16" t="s">
        <v>173</v>
      </c>
      <c r="G16" t="s">
        <v>174</v>
      </c>
      <c r="H16" t="s">
        <v>175</v>
      </c>
      <c r="I16">
        <v>60606</v>
      </c>
      <c r="J16" t="s">
        <v>176</v>
      </c>
      <c r="K16" t="s">
        <v>416</v>
      </c>
      <c r="L16" t="s">
        <v>417</v>
      </c>
      <c r="M16" s="24" t="s">
        <v>740</v>
      </c>
    </row>
    <row r="17" spans="1:13">
      <c r="A17">
        <v>517</v>
      </c>
      <c r="B17" t="s">
        <v>262</v>
      </c>
      <c r="D17" t="s">
        <v>263</v>
      </c>
      <c r="E17" t="s">
        <v>264</v>
      </c>
      <c r="F17" t="s">
        <v>180</v>
      </c>
      <c r="G17" t="s">
        <v>265</v>
      </c>
      <c r="H17" t="s">
        <v>266</v>
      </c>
      <c r="I17">
        <v>8933</v>
      </c>
      <c r="J17" t="s">
        <v>176</v>
      </c>
      <c r="K17" t="s">
        <v>267</v>
      </c>
      <c r="L17" t="s">
        <v>268</v>
      </c>
      <c r="M17" s="24" t="s">
        <v>739</v>
      </c>
    </row>
    <row r="18" spans="1:13">
      <c r="A18">
        <v>525</v>
      </c>
      <c r="B18" t="s">
        <v>65</v>
      </c>
      <c r="C18" t="s">
        <v>322</v>
      </c>
      <c r="D18" t="s">
        <v>323</v>
      </c>
      <c r="E18" t="s">
        <v>324</v>
      </c>
      <c r="F18" t="s">
        <v>173</v>
      </c>
      <c r="G18" t="s">
        <v>325</v>
      </c>
      <c r="H18" t="s">
        <v>326</v>
      </c>
      <c r="I18">
        <v>86131</v>
      </c>
      <c r="J18" t="s">
        <v>176</v>
      </c>
      <c r="K18" t="s">
        <v>327</v>
      </c>
      <c r="L18" t="s">
        <v>328</v>
      </c>
      <c r="M18" s="24" t="s">
        <v>738</v>
      </c>
    </row>
    <row r="19" spans="1:13">
      <c r="A19">
        <v>568</v>
      </c>
      <c r="B19" t="s">
        <v>89</v>
      </c>
      <c r="D19" t="s">
        <v>375</v>
      </c>
      <c r="E19" t="s">
        <v>376</v>
      </c>
      <c r="F19" t="s">
        <v>180</v>
      </c>
      <c r="G19" t="s">
        <v>377</v>
      </c>
      <c r="H19" t="s">
        <v>378</v>
      </c>
      <c r="I19">
        <v>33073</v>
      </c>
      <c r="J19" t="s">
        <v>176</v>
      </c>
      <c r="K19" t="s">
        <v>379</v>
      </c>
      <c r="L19" t="s">
        <v>380</v>
      </c>
      <c r="M19" s="24" t="s">
        <v>704</v>
      </c>
    </row>
    <row r="20" spans="1:13">
      <c r="A20">
        <v>572</v>
      </c>
      <c r="B20" t="s">
        <v>91</v>
      </c>
      <c r="C20">
        <v>1109</v>
      </c>
      <c r="D20" t="s">
        <v>381</v>
      </c>
      <c r="E20" t="s">
        <v>318</v>
      </c>
      <c r="F20" t="s">
        <v>180</v>
      </c>
      <c r="G20" t="s">
        <v>185</v>
      </c>
      <c r="H20" t="s">
        <v>186</v>
      </c>
      <c r="I20">
        <v>75024</v>
      </c>
      <c r="J20" t="s">
        <v>176</v>
      </c>
      <c r="K20" t="s">
        <v>382</v>
      </c>
      <c r="M20" s="24" t="s">
        <v>737</v>
      </c>
    </row>
    <row r="21" spans="1:13">
      <c r="A21">
        <v>623</v>
      </c>
      <c r="B21" t="s">
        <v>35</v>
      </c>
      <c r="C21">
        <v>1163</v>
      </c>
      <c r="D21" t="s">
        <v>248</v>
      </c>
      <c r="E21" t="s">
        <v>249</v>
      </c>
      <c r="F21" t="s">
        <v>180</v>
      </c>
      <c r="G21" t="s">
        <v>174</v>
      </c>
      <c r="H21" t="s">
        <v>175</v>
      </c>
      <c r="I21">
        <v>60654</v>
      </c>
      <c r="J21" t="s">
        <v>176</v>
      </c>
      <c r="K21" t="s">
        <v>250</v>
      </c>
      <c r="M21" s="24" t="s">
        <v>732</v>
      </c>
    </row>
    <row r="22" spans="1:13">
      <c r="A22">
        <v>625</v>
      </c>
      <c r="B22" t="s">
        <v>87</v>
      </c>
      <c r="C22">
        <v>1165</v>
      </c>
      <c r="D22" t="s">
        <v>372</v>
      </c>
      <c r="E22" t="s">
        <v>335</v>
      </c>
      <c r="F22" t="s">
        <v>173</v>
      </c>
      <c r="G22" t="s">
        <v>373</v>
      </c>
      <c r="H22" t="s">
        <v>220</v>
      </c>
      <c r="I22">
        <v>94577</v>
      </c>
      <c r="J22" t="s">
        <v>176</v>
      </c>
      <c r="K22" t="s">
        <v>374</v>
      </c>
      <c r="M22" s="24" t="s">
        <v>736</v>
      </c>
    </row>
    <row r="23" spans="1:13">
      <c r="A23">
        <v>632</v>
      </c>
      <c r="B23" t="s">
        <v>43</v>
      </c>
      <c r="C23">
        <v>1172</v>
      </c>
      <c r="D23" t="s">
        <v>269</v>
      </c>
      <c r="E23" t="s">
        <v>270</v>
      </c>
      <c r="F23" t="s">
        <v>173</v>
      </c>
      <c r="G23" t="s">
        <v>271</v>
      </c>
      <c r="H23" t="s">
        <v>175</v>
      </c>
      <c r="I23">
        <v>60047</v>
      </c>
      <c r="J23" t="s">
        <v>176</v>
      </c>
      <c r="K23" t="s">
        <v>272</v>
      </c>
      <c r="M23" s="24" t="s">
        <v>735</v>
      </c>
    </row>
    <row r="24" spans="1:13">
      <c r="A24">
        <v>648</v>
      </c>
      <c r="B24" t="s">
        <v>121</v>
      </c>
      <c r="C24">
        <v>1188</v>
      </c>
      <c r="D24" t="s">
        <v>433</v>
      </c>
      <c r="E24" t="s">
        <v>434</v>
      </c>
      <c r="F24" t="s">
        <v>173</v>
      </c>
      <c r="G24" t="s">
        <v>174</v>
      </c>
      <c r="H24" t="s">
        <v>175</v>
      </c>
      <c r="I24">
        <v>60642</v>
      </c>
      <c r="J24" t="s">
        <v>176</v>
      </c>
      <c r="K24" t="s">
        <v>435</v>
      </c>
      <c r="M24" s="24" t="s">
        <v>723</v>
      </c>
    </row>
    <row r="25" spans="1:13">
      <c r="A25">
        <v>683</v>
      </c>
      <c r="B25" t="s">
        <v>19</v>
      </c>
      <c r="C25">
        <v>1225</v>
      </c>
      <c r="D25" t="s">
        <v>213</v>
      </c>
      <c r="E25" t="s">
        <v>179</v>
      </c>
      <c r="F25" t="s">
        <v>173</v>
      </c>
      <c r="G25" t="s">
        <v>214</v>
      </c>
      <c r="H25" t="s">
        <v>175</v>
      </c>
      <c r="I25">
        <v>60201</v>
      </c>
      <c r="J25" t="s">
        <v>176</v>
      </c>
      <c r="K25" t="s">
        <v>215</v>
      </c>
      <c r="L25" t="s">
        <v>216</v>
      </c>
      <c r="M25" s="24" t="s">
        <v>734</v>
      </c>
    </row>
    <row r="26" spans="1:13">
      <c r="A26">
        <v>764</v>
      </c>
      <c r="B26" t="s">
        <v>115</v>
      </c>
      <c r="D26" t="s">
        <v>424</v>
      </c>
      <c r="E26" t="s">
        <v>415</v>
      </c>
      <c r="F26" t="s">
        <v>173</v>
      </c>
      <c r="G26" t="s">
        <v>174</v>
      </c>
      <c r="H26" t="s">
        <v>175</v>
      </c>
      <c r="I26">
        <v>60606</v>
      </c>
      <c r="J26" t="s">
        <v>176</v>
      </c>
      <c r="K26" t="s">
        <v>425</v>
      </c>
      <c r="M26" s="24" t="s">
        <v>712</v>
      </c>
    </row>
    <row r="27" spans="1:13">
      <c r="A27">
        <v>771</v>
      </c>
      <c r="B27" t="s">
        <v>59</v>
      </c>
      <c r="C27">
        <v>1321</v>
      </c>
      <c r="D27" t="s">
        <v>308</v>
      </c>
      <c r="E27" t="s">
        <v>309</v>
      </c>
      <c r="F27" t="s">
        <v>173</v>
      </c>
      <c r="G27" t="s">
        <v>174</v>
      </c>
      <c r="H27" t="s">
        <v>175</v>
      </c>
      <c r="I27">
        <v>60606</v>
      </c>
      <c r="J27" t="s">
        <v>176</v>
      </c>
      <c r="K27" t="s">
        <v>310</v>
      </c>
      <c r="M27" s="24" t="s">
        <v>733</v>
      </c>
    </row>
    <row r="28" spans="1:13">
      <c r="A28">
        <v>852</v>
      </c>
      <c r="B28" t="s">
        <v>39</v>
      </c>
      <c r="C28">
        <v>1407</v>
      </c>
      <c r="D28" t="s">
        <v>257</v>
      </c>
      <c r="E28" t="s">
        <v>258</v>
      </c>
      <c r="F28" t="s">
        <v>173</v>
      </c>
      <c r="G28" t="s">
        <v>259</v>
      </c>
      <c r="H28" t="s">
        <v>260</v>
      </c>
      <c r="I28">
        <v>53593</v>
      </c>
      <c r="J28" t="s">
        <v>176</v>
      </c>
      <c r="K28" t="s">
        <v>261</v>
      </c>
      <c r="M28" s="24" t="s">
        <v>732</v>
      </c>
    </row>
    <row r="29" spans="1:13">
      <c r="A29">
        <v>880</v>
      </c>
      <c r="B29" t="s">
        <v>105</v>
      </c>
      <c r="C29">
        <v>1436</v>
      </c>
      <c r="D29" t="s">
        <v>405</v>
      </c>
      <c r="E29" t="s">
        <v>406</v>
      </c>
      <c r="F29" t="s">
        <v>173</v>
      </c>
      <c r="G29" t="s">
        <v>407</v>
      </c>
      <c r="H29" t="s">
        <v>220</v>
      </c>
      <c r="I29">
        <v>94040</v>
      </c>
      <c r="J29" t="s">
        <v>176</v>
      </c>
      <c r="K29" t="s">
        <v>408</v>
      </c>
      <c r="M29" s="24" t="s">
        <v>731</v>
      </c>
    </row>
    <row r="30" spans="1:13">
      <c r="A30">
        <v>939</v>
      </c>
      <c r="B30" t="s">
        <v>204</v>
      </c>
      <c r="C30">
        <v>1499</v>
      </c>
      <c r="D30" t="s">
        <v>205</v>
      </c>
      <c r="E30" t="s">
        <v>206</v>
      </c>
      <c r="F30" t="s">
        <v>173</v>
      </c>
      <c r="G30" t="s">
        <v>207</v>
      </c>
      <c r="H30" t="s">
        <v>175</v>
      </c>
      <c r="I30">
        <v>60026</v>
      </c>
      <c r="J30" t="s">
        <v>176</v>
      </c>
      <c r="K30" t="s">
        <v>208</v>
      </c>
      <c r="M30" s="24" t="s">
        <v>730</v>
      </c>
    </row>
    <row r="31" spans="1:13">
      <c r="A31">
        <v>986</v>
      </c>
      <c r="B31" t="s">
        <v>117</v>
      </c>
      <c r="C31">
        <v>1548</v>
      </c>
      <c r="D31" t="s">
        <v>426</v>
      </c>
      <c r="E31" t="s">
        <v>223</v>
      </c>
      <c r="F31" t="s">
        <v>173</v>
      </c>
      <c r="G31" t="s">
        <v>427</v>
      </c>
      <c r="H31" t="s">
        <v>175</v>
      </c>
      <c r="I31">
        <v>60148</v>
      </c>
      <c r="J31" t="s">
        <v>176</v>
      </c>
      <c r="K31" t="s">
        <v>428</v>
      </c>
      <c r="M31" s="24" t="s">
        <v>729</v>
      </c>
    </row>
    <row r="32" spans="1:13">
      <c r="A32">
        <v>998</v>
      </c>
      <c r="B32" t="s">
        <v>93</v>
      </c>
      <c r="C32">
        <v>1560</v>
      </c>
      <c r="D32" t="s">
        <v>383</v>
      </c>
      <c r="E32" t="s">
        <v>384</v>
      </c>
      <c r="F32" t="s">
        <v>180</v>
      </c>
      <c r="G32" t="s">
        <v>385</v>
      </c>
      <c r="H32" t="s">
        <v>186</v>
      </c>
      <c r="I32">
        <v>77002</v>
      </c>
      <c r="J32" t="s">
        <v>176</v>
      </c>
      <c r="K32" t="s">
        <v>386</v>
      </c>
      <c r="M32" s="24" t="s">
        <v>728</v>
      </c>
    </row>
    <row r="33" spans="1:13">
      <c r="A33">
        <v>1026</v>
      </c>
      <c r="B33" t="s">
        <v>25</v>
      </c>
      <c r="C33">
        <v>1589</v>
      </c>
      <c r="D33" t="s">
        <v>226</v>
      </c>
      <c r="E33" t="s">
        <v>172</v>
      </c>
      <c r="F33" t="s">
        <v>180</v>
      </c>
      <c r="G33" t="s">
        <v>174</v>
      </c>
      <c r="H33" t="s">
        <v>175</v>
      </c>
      <c r="I33">
        <v>60606</v>
      </c>
      <c r="J33" t="s">
        <v>176</v>
      </c>
      <c r="K33" t="s">
        <v>227</v>
      </c>
      <c r="M33" s="24" t="s">
        <v>727</v>
      </c>
    </row>
    <row r="34" spans="1:13">
      <c r="A34">
        <v>1042</v>
      </c>
      <c r="B34" t="s">
        <v>97</v>
      </c>
      <c r="D34" t="s">
        <v>390</v>
      </c>
      <c r="E34" t="s">
        <v>391</v>
      </c>
      <c r="F34" t="s">
        <v>173</v>
      </c>
      <c r="G34" t="s">
        <v>174</v>
      </c>
      <c r="H34" t="s">
        <v>175</v>
      </c>
      <c r="I34">
        <v>60606</v>
      </c>
      <c r="J34" t="s">
        <v>176</v>
      </c>
      <c r="K34" t="s">
        <v>392</v>
      </c>
      <c r="M34" s="24" t="s">
        <v>726</v>
      </c>
    </row>
    <row r="35" spans="1:13">
      <c r="A35">
        <v>1044</v>
      </c>
      <c r="B35" t="s">
        <v>103</v>
      </c>
      <c r="D35" t="s">
        <v>403</v>
      </c>
      <c r="E35" t="s">
        <v>172</v>
      </c>
      <c r="F35" t="s">
        <v>173</v>
      </c>
      <c r="G35" t="s">
        <v>191</v>
      </c>
      <c r="H35" t="s">
        <v>175</v>
      </c>
      <c r="I35">
        <v>60062</v>
      </c>
      <c r="J35" t="s">
        <v>176</v>
      </c>
      <c r="K35" t="s">
        <v>404</v>
      </c>
      <c r="M35" s="24" t="s">
        <v>725</v>
      </c>
    </row>
    <row r="36" spans="1:13">
      <c r="A36">
        <v>1057</v>
      </c>
      <c r="B36" t="s">
        <v>61</v>
      </c>
      <c r="D36" t="s">
        <v>311</v>
      </c>
      <c r="E36" t="s">
        <v>312</v>
      </c>
      <c r="F36" t="s">
        <v>173</v>
      </c>
      <c r="G36" t="s">
        <v>313</v>
      </c>
      <c r="H36" t="s">
        <v>314</v>
      </c>
      <c r="I36" t="s">
        <v>315</v>
      </c>
      <c r="J36" t="s">
        <v>176</v>
      </c>
      <c r="K36" t="s">
        <v>316</v>
      </c>
      <c r="M36" s="24" t="s">
        <v>724</v>
      </c>
    </row>
    <row r="37" spans="1:13">
      <c r="A37">
        <v>1058</v>
      </c>
      <c r="B37" t="s">
        <v>193</v>
      </c>
      <c r="D37" t="s">
        <v>194</v>
      </c>
      <c r="E37" t="s">
        <v>195</v>
      </c>
      <c r="F37" t="s">
        <v>173</v>
      </c>
      <c r="G37" t="s">
        <v>196</v>
      </c>
      <c r="H37" t="s">
        <v>197</v>
      </c>
      <c r="I37">
        <v>35242</v>
      </c>
      <c r="J37" t="s">
        <v>176</v>
      </c>
      <c r="K37" t="s">
        <v>198</v>
      </c>
      <c r="M37" s="24" t="s">
        <v>704</v>
      </c>
    </row>
    <row r="38" spans="1:13">
      <c r="A38">
        <v>1087</v>
      </c>
      <c r="B38" t="s">
        <v>239</v>
      </c>
      <c r="D38" t="s">
        <v>240</v>
      </c>
      <c r="E38" t="s">
        <v>241</v>
      </c>
      <c r="F38" t="s">
        <v>173</v>
      </c>
      <c r="G38" t="s">
        <v>174</v>
      </c>
      <c r="H38" t="s">
        <v>175</v>
      </c>
      <c r="I38">
        <v>60614</v>
      </c>
      <c r="J38" t="s">
        <v>176</v>
      </c>
      <c r="K38" t="s">
        <v>242</v>
      </c>
      <c r="M38" s="24" t="s">
        <v>713</v>
      </c>
    </row>
    <row r="39" spans="1:13">
      <c r="A39">
        <v>1088</v>
      </c>
      <c r="B39" t="s">
        <v>21</v>
      </c>
      <c r="D39" t="s">
        <v>217</v>
      </c>
      <c r="E39" t="s">
        <v>218</v>
      </c>
      <c r="F39" t="s">
        <v>180</v>
      </c>
      <c r="G39" t="s">
        <v>219</v>
      </c>
      <c r="H39" t="s">
        <v>220</v>
      </c>
      <c r="I39">
        <v>92130</v>
      </c>
      <c r="J39" t="s">
        <v>176</v>
      </c>
      <c r="K39" t="s">
        <v>221</v>
      </c>
      <c r="M39" s="24" t="s">
        <v>723</v>
      </c>
    </row>
    <row r="40" spans="1:13">
      <c r="A40">
        <v>1160</v>
      </c>
      <c r="B40" t="s">
        <v>23</v>
      </c>
      <c r="D40" t="s">
        <v>222</v>
      </c>
      <c r="E40" t="s">
        <v>223</v>
      </c>
      <c r="F40" t="s">
        <v>180</v>
      </c>
      <c r="G40" t="s">
        <v>224</v>
      </c>
      <c r="H40" t="s">
        <v>175</v>
      </c>
      <c r="I40">
        <v>60544</v>
      </c>
      <c r="J40" t="s">
        <v>176</v>
      </c>
      <c r="K40" t="s">
        <v>225</v>
      </c>
      <c r="M40" s="24" t="s">
        <v>722</v>
      </c>
    </row>
    <row r="41" spans="1:13">
      <c r="A41">
        <v>1253</v>
      </c>
      <c r="B41" t="s">
        <v>107</v>
      </c>
      <c r="C41" t="s">
        <v>409</v>
      </c>
      <c r="D41" t="s">
        <v>410</v>
      </c>
      <c r="E41" t="s">
        <v>411</v>
      </c>
      <c r="F41" t="s">
        <v>180</v>
      </c>
      <c r="G41" t="s">
        <v>412</v>
      </c>
      <c r="H41" t="s">
        <v>276</v>
      </c>
      <c r="I41">
        <v>45150</v>
      </c>
      <c r="J41" t="s">
        <v>176</v>
      </c>
      <c r="K41" t="s">
        <v>413</v>
      </c>
      <c r="M41" s="24" t="s">
        <v>721</v>
      </c>
    </row>
    <row r="42" spans="1:13">
      <c r="A42">
        <v>1274</v>
      </c>
      <c r="B42" t="s">
        <v>69</v>
      </c>
      <c r="D42" t="s">
        <v>334</v>
      </c>
      <c r="E42" t="s">
        <v>335</v>
      </c>
      <c r="F42" t="s">
        <v>173</v>
      </c>
      <c r="G42" t="s">
        <v>336</v>
      </c>
      <c r="H42" t="s">
        <v>320</v>
      </c>
      <c r="I42">
        <v>1760</v>
      </c>
      <c r="J42" t="s">
        <v>176</v>
      </c>
      <c r="K42" t="s">
        <v>337</v>
      </c>
      <c r="M42" s="24" t="s">
        <v>720</v>
      </c>
    </row>
    <row r="43" spans="1:13">
      <c r="A43">
        <v>1275</v>
      </c>
      <c r="B43" t="s">
        <v>27</v>
      </c>
      <c r="C43" t="s">
        <v>228</v>
      </c>
      <c r="D43" t="s">
        <v>229</v>
      </c>
      <c r="E43" t="s">
        <v>230</v>
      </c>
      <c r="F43" t="s">
        <v>180</v>
      </c>
      <c r="G43" t="s">
        <v>231</v>
      </c>
      <c r="H43" t="s">
        <v>175</v>
      </c>
      <c r="I43">
        <v>60010</v>
      </c>
      <c r="J43" t="s">
        <v>176</v>
      </c>
      <c r="K43" t="s">
        <v>232</v>
      </c>
      <c r="L43" t="s">
        <v>233</v>
      </c>
      <c r="M43" s="24" t="s">
        <v>719</v>
      </c>
    </row>
    <row r="44" spans="1:13">
      <c r="A44">
        <v>1305</v>
      </c>
      <c r="B44" t="s">
        <v>288</v>
      </c>
      <c r="D44" t="s">
        <v>289</v>
      </c>
      <c r="E44" t="s">
        <v>290</v>
      </c>
      <c r="F44" t="s">
        <v>180</v>
      </c>
      <c r="G44" t="s">
        <v>174</v>
      </c>
      <c r="H44" t="s">
        <v>175</v>
      </c>
      <c r="I44">
        <v>60606</v>
      </c>
      <c r="J44" t="s">
        <v>176</v>
      </c>
      <c r="K44" t="s">
        <v>291</v>
      </c>
      <c r="M44" s="24" t="s">
        <v>713</v>
      </c>
    </row>
    <row r="45" spans="1:13">
      <c r="A45">
        <v>1325</v>
      </c>
      <c r="B45" t="s">
        <v>113</v>
      </c>
      <c r="D45" t="s">
        <v>420</v>
      </c>
      <c r="E45" t="s">
        <v>280</v>
      </c>
      <c r="F45" t="s">
        <v>305</v>
      </c>
      <c r="G45" t="s">
        <v>421</v>
      </c>
      <c r="H45" t="s">
        <v>175</v>
      </c>
      <c r="I45" t="s">
        <v>422</v>
      </c>
      <c r="J45" t="s">
        <v>176</v>
      </c>
      <c r="K45" t="s">
        <v>423</v>
      </c>
      <c r="M45" s="24" t="s">
        <v>706</v>
      </c>
    </row>
    <row r="46" spans="1:13">
      <c r="A46">
        <v>1352</v>
      </c>
      <c r="B46" t="s">
        <v>57</v>
      </c>
      <c r="D46" t="s">
        <v>303</v>
      </c>
      <c r="E46" t="s">
        <v>304</v>
      </c>
      <c r="F46" t="s">
        <v>305</v>
      </c>
      <c r="G46" t="s">
        <v>306</v>
      </c>
      <c r="H46" t="s">
        <v>175</v>
      </c>
      <c r="I46">
        <v>62702</v>
      </c>
      <c r="J46" t="s">
        <v>176</v>
      </c>
      <c r="K46" t="s">
        <v>307</v>
      </c>
      <c r="M46" s="24" t="s">
        <v>718</v>
      </c>
    </row>
    <row r="47" spans="1:13">
      <c r="A47">
        <v>1480</v>
      </c>
      <c r="B47" t="s">
        <v>29</v>
      </c>
      <c r="C47" t="s">
        <v>230</v>
      </c>
      <c r="D47" t="s">
        <v>234</v>
      </c>
      <c r="E47" t="s">
        <v>230</v>
      </c>
      <c r="F47" t="s">
        <v>173</v>
      </c>
      <c r="G47" t="s">
        <v>235</v>
      </c>
      <c r="H47" t="s">
        <v>236</v>
      </c>
      <c r="I47">
        <v>48033</v>
      </c>
      <c r="J47" t="s">
        <v>176</v>
      </c>
      <c r="K47" t="s">
        <v>237</v>
      </c>
      <c r="L47" t="s">
        <v>238</v>
      </c>
      <c r="M47" s="24" t="s">
        <v>717</v>
      </c>
    </row>
    <row r="48" spans="1:13">
      <c r="A48">
        <v>1530</v>
      </c>
      <c r="B48" t="s">
        <v>17</v>
      </c>
      <c r="D48" t="s">
        <v>209</v>
      </c>
      <c r="E48" t="s">
        <v>210</v>
      </c>
      <c r="F48" t="s">
        <v>180</v>
      </c>
      <c r="G48" t="s">
        <v>211</v>
      </c>
      <c r="H48" t="s">
        <v>186</v>
      </c>
      <c r="I48">
        <v>75202</v>
      </c>
      <c r="J48" t="s">
        <v>176</v>
      </c>
      <c r="K48" t="s">
        <v>212</v>
      </c>
      <c r="M48" s="24" t="s">
        <v>716</v>
      </c>
    </row>
    <row r="49" spans="1:13">
      <c r="A49">
        <v>1551</v>
      </c>
      <c r="B49" t="s">
        <v>3</v>
      </c>
      <c r="D49" t="s">
        <v>171</v>
      </c>
      <c r="E49" t="s">
        <v>172</v>
      </c>
      <c r="F49" t="s">
        <v>173</v>
      </c>
      <c r="G49" t="s">
        <v>174</v>
      </c>
      <c r="H49" t="s">
        <v>175</v>
      </c>
      <c r="I49">
        <v>60605</v>
      </c>
      <c r="J49" t="s">
        <v>176</v>
      </c>
      <c r="K49" t="s">
        <v>177</v>
      </c>
      <c r="M49" s="24" t="s">
        <v>715</v>
      </c>
    </row>
    <row r="50" spans="1:13">
      <c r="A50">
        <v>1575</v>
      </c>
      <c r="B50" t="s">
        <v>83</v>
      </c>
      <c r="D50" t="s">
        <v>365</v>
      </c>
      <c r="E50" t="s">
        <v>190</v>
      </c>
      <c r="F50" t="s">
        <v>180</v>
      </c>
      <c r="G50" t="s">
        <v>366</v>
      </c>
      <c r="H50" t="s">
        <v>260</v>
      </c>
      <c r="I50">
        <v>53202</v>
      </c>
      <c r="J50" t="s">
        <v>176</v>
      </c>
      <c r="K50" t="s">
        <v>367</v>
      </c>
      <c r="M50" s="24" t="s">
        <v>714</v>
      </c>
    </row>
    <row r="51" spans="1:13">
      <c r="A51">
        <v>1591</v>
      </c>
      <c r="B51" t="s">
        <v>81</v>
      </c>
      <c r="D51" t="s">
        <v>362</v>
      </c>
      <c r="E51" t="s">
        <v>363</v>
      </c>
      <c r="F51" t="s">
        <v>180</v>
      </c>
      <c r="G51" t="s">
        <v>174</v>
      </c>
      <c r="H51" t="s">
        <v>175</v>
      </c>
      <c r="I51">
        <v>60654</v>
      </c>
      <c r="J51" t="s">
        <v>176</v>
      </c>
      <c r="K51" t="s">
        <v>364</v>
      </c>
      <c r="M51" s="24" t="s">
        <v>713</v>
      </c>
    </row>
    <row r="52" spans="1:13">
      <c r="A52">
        <v>1626</v>
      </c>
      <c r="B52" t="s">
        <v>119</v>
      </c>
      <c r="D52" t="s">
        <v>429</v>
      </c>
      <c r="E52" t="s">
        <v>210</v>
      </c>
      <c r="F52" t="s">
        <v>180</v>
      </c>
      <c r="G52" t="s">
        <v>430</v>
      </c>
      <c r="H52" t="s">
        <v>431</v>
      </c>
      <c r="I52">
        <v>72716</v>
      </c>
      <c r="J52" t="s">
        <v>176</v>
      </c>
      <c r="K52" t="s">
        <v>432</v>
      </c>
      <c r="M52" s="24" t="s">
        <v>712</v>
      </c>
    </row>
    <row r="53" spans="1:13">
      <c r="A53">
        <v>1628</v>
      </c>
      <c r="B53" t="s">
        <v>63</v>
      </c>
      <c r="C53" t="s">
        <v>223</v>
      </c>
      <c r="D53" t="s">
        <v>317</v>
      </c>
      <c r="E53" t="s">
        <v>318</v>
      </c>
      <c r="F53" t="s">
        <v>180</v>
      </c>
      <c r="G53" t="s">
        <v>319</v>
      </c>
      <c r="H53" t="s">
        <v>320</v>
      </c>
      <c r="I53">
        <v>96751</v>
      </c>
      <c r="J53" t="s">
        <v>176</v>
      </c>
      <c r="K53" t="s">
        <v>321</v>
      </c>
      <c r="M53" s="24" t="s">
        <v>706</v>
      </c>
    </row>
    <row r="54" spans="1:13">
      <c r="A54">
        <v>1668</v>
      </c>
      <c r="B54" t="s">
        <v>436</v>
      </c>
      <c r="D54" t="s">
        <v>437</v>
      </c>
      <c r="E54" t="s">
        <v>172</v>
      </c>
      <c r="F54" t="s">
        <v>173</v>
      </c>
      <c r="G54" t="s">
        <v>438</v>
      </c>
      <c r="H54" t="s">
        <v>439</v>
      </c>
      <c r="I54">
        <v>6870</v>
      </c>
      <c r="J54" t="s">
        <v>176</v>
      </c>
      <c r="K54" t="s">
        <v>440</v>
      </c>
      <c r="M54" s="24" t="s">
        <v>711</v>
      </c>
    </row>
    <row r="55" spans="1:13">
      <c r="A55">
        <v>1797</v>
      </c>
      <c r="B55" t="s">
        <v>46</v>
      </c>
      <c r="D55" t="s">
        <v>279</v>
      </c>
      <c r="E55" t="s">
        <v>280</v>
      </c>
      <c r="F55" t="s">
        <v>180</v>
      </c>
      <c r="G55" t="s">
        <v>281</v>
      </c>
      <c r="H55" t="s">
        <v>236</v>
      </c>
      <c r="I55">
        <v>48310</v>
      </c>
      <c r="J55" t="s">
        <v>176</v>
      </c>
      <c r="K55" t="s">
        <v>282</v>
      </c>
      <c r="M55" s="24" t="s">
        <v>710</v>
      </c>
    </row>
    <row r="56" spans="1:13">
      <c r="A56">
        <v>1879</v>
      </c>
      <c r="B56" t="s">
        <v>292</v>
      </c>
      <c r="D56" t="s">
        <v>293</v>
      </c>
      <c r="E56" t="s">
        <v>223</v>
      </c>
      <c r="F56" t="s">
        <v>173</v>
      </c>
      <c r="G56" t="s">
        <v>174</v>
      </c>
      <c r="H56" t="s">
        <v>175</v>
      </c>
      <c r="I56">
        <v>60607</v>
      </c>
      <c r="J56" t="s">
        <v>176</v>
      </c>
      <c r="K56" t="s">
        <v>294</v>
      </c>
      <c r="M56" s="24" t="s">
        <v>706</v>
      </c>
    </row>
    <row r="57" spans="1:13">
      <c r="A57">
        <v>1891</v>
      </c>
      <c r="B57" t="s">
        <v>111</v>
      </c>
      <c r="D57" t="s">
        <v>418</v>
      </c>
      <c r="E57" t="s">
        <v>200</v>
      </c>
      <c r="F57" t="s">
        <v>173</v>
      </c>
      <c r="G57" t="s">
        <v>366</v>
      </c>
      <c r="H57" t="s">
        <v>260</v>
      </c>
      <c r="I57">
        <v>53219</v>
      </c>
      <c r="J57" t="s">
        <v>176</v>
      </c>
      <c r="K57" t="s">
        <v>419</v>
      </c>
      <c r="M57" s="24" t="s">
        <v>704</v>
      </c>
    </row>
    <row r="58" spans="1:13">
      <c r="A58">
        <v>1898</v>
      </c>
      <c r="B58" t="s">
        <v>85</v>
      </c>
      <c r="D58" t="s">
        <v>368</v>
      </c>
      <c r="E58" t="s">
        <v>369</v>
      </c>
      <c r="F58" t="s">
        <v>305</v>
      </c>
      <c r="G58" t="s">
        <v>370</v>
      </c>
      <c r="H58" t="s">
        <v>352</v>
      </c>
      <c r="I58">
        <v>37831</v>
      </c>
      <c r="J58" t="s">
        <v>176</v>
      </c>
      <c r="K58" t="s">
        <v>371</v>
      </c>
      <c r="M58" s="24" t="s">
        <v>709</v>
      </c>
    </row>
    <row r="59" spans="1:13">
      <c r="A59">
        <v>1902</v>
      </c>
      <c r="B59" t="s">
        <v>79</v>
      </c>
      <c r="C59" t="s">
        <v>359</v>
      </c>
      <c r="D59" t="s">
        <v>360</v>
      </c>
      <c r="E59" t="s">
        <v>223</v>
      </c>
      <c r="F59" t="s">
        <v>173</v>
      </c>
      <c r="G59" t="s">
        <v>174</v>
      </c>
      <c r="H59" t="s">
        <v>175</v>
      </c>
      <c r="I59">
        <v>60634</v>
      </c>
      <c r="J59" t="s">
        <v>176</v>
      </c>
      <c r="K59" t="s">
        <v>361</v>
      </c>
      <c r="M59" s="24" t="s">
        <v>708</v>
      </c>
    </row>
    <row r="60" spans="1:13">
      <c r="A60">
        <v>1905</v>
      </c>
      <c r="B60" t="s">
        <v>99</v>
      </c>
      <c r="C60" t="s">
        <v>393</v>
      </c>
      <c r="D60" t="s">
        <v>394</v>
      </c>
      <c r="E60" t="s">
        <v>395</v>
      </c>
      <c r="F60" t="s">
        <v>173</v>
      </c>
      <c r="G60" t="s">
        <v>396</v>
      </c>
      <c r="H60" t="s">
        <v>320</v>
      </c>
      <c r="I60">
        <v>1532</v>
      </c>
      <c r="J60" t="s">
        <v>176</v>
      </c>
      <c r="K60" t="s">
        <v>397</v>
      </c>
      <c r="L60" t="s">
        <v>398</v>
      </c>
      <c r="M60" s="24" t="s">
        <v>707</v>
      </c>
    </row>
    <row r="61" spans="1:13">
      <c r="A61">
        <v>1906</v>
      </c>
      <c r="B61" t="s">
        <v>77</v>
      </c>
      <c r="C61" t="s">
        <v>354</v>
      </c>
      <c r="D61" t="s">
        <v>355</v>
      </c>
      <c r="E61" t="s">
        <v>356</v>
      </c>
      <c r="F61" t="s">
        <v>305</v>
      </c>
      <c r="G61" t="s">
        <v>357</v>
      </c>
      <c r="H61" t="s">
        <v>236</v>
      </c>
      <c r="I61">
        <v>48913</v>
      </c>
      <c r="J61" t="s">
        <v>176</v>
      </c>
      <c r="K61" t="s">
        <v>358</v>
      </c>
      <c r="M61" s="24" t="s">
        <v>706</v>
      </c>
    </row>
    <row r="62" spans="1:13">
      <c r="A62">
        <v>1912</v>
      </c>
      <c r="B62" t="s">
        <v>71</v>
      </c>
      <c r="C62" t="s">
        <v>338</v>
      </c>
      <c r="D62" t="s">
        <v>339</v>
      </c>
      <c r="E62" t="s">
        <v>340</v>
      </c>
      <c r="F62" t="s">
        <v>180</v>
      </c>
      <c r="G62" t="s">
        <v>341</v>
      </c>
      <c r="H62" t="s">
        <v>220</v>
      </c>
      <c r="I62">
        <v>94104</v>
      </c>
      <c r="J62" t="s">
        <v>176</v>
      </c>
      <c r="K62" t="s">
        <v>342</v>
      </c>
      <c r="L62" t="s">
        <v>343</v>
      </c>
      <c r="M62" s="24" t="s">
        <v>705</v>
      </c>
    </row>
    <row r="63" spans="1:13">
      <c r="A63">
        <v>1926</v>
      </c>
      <c r="B63" t="s">
        <v>101</v>
      </c>
      <c r="D63" t="s">
        <v>399</v>
      </c>
      <c r="E63" t="s">
        <v>223</v>
      </c>
      <c r="F63" t="s">
        <v>173</v>
      </c>
      <c r="G63" t="s">
        <v>400</v>
      </c>
      <c r="H63" t="s">
        <v>401</v>
      </c>
      <c r="I63">
        <v>47150</v>
      </c>
      <c r="J63" t="s">
        <v>176</v>
      </c>
      <c r="K63" t="s">
        <v>402</v>
      </c>
      <c r="M63" s="24" t="s">
        <v>704</v>
      </c>
    </row>
    <row r="64" spans="1:13">
      <c r="A64">
        <v>1944</v>
      </c>
      <c r="B64" t="s">
        <v>67</v>
      </c>
      <c r="D64" t="s">
        <v>329</v>
      </c>
      <c r="E64" t="s">
        <v>330</v>
      </c>
      <c r="F64" t="s">
        <v>180</v>
      </c>
      <c r="G64" t="s">
        <v>331</v>
      </c>
      <c r="H64" t="s">
        <v>175</v>
      </c>
      <c r="I64">
        <v>60090</v>
      </c>
      <c r="J64" t="s">
        <v>176</v>
      </c>
      <c r="K64" t="s">
        <v>332</v>
      </c>
      <c r="L64" t="s">
        <v>333</v>
      </c>
      <c r="M64" s="24" t="s">
        <v>703</v>
      </c>
    </row>
  </sheetData>
  <sortState ref="A2:L63">
    <sortCondition ref="A2:A6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L1" workbookViewId="0">
      <pane ySplit="1" topLeftCell="A20" activePane="bottomLeft" state="frozen"/>
      <selection pane="bottomLeft" activeCell="Q21" sqref="Q21:Q32"/>
    </sheetView>
  </sheetViews>
  <sheetFormatPr baseColWidth="10" defaultRowHeight="15" x14ac:dyDescent="0"/>
  <cols>
    <col min="12" max="12" width="43.6640625" bestFit="1" customWidth="1"/>
  </cols>
  <sheetData>
    <row r="1" spans="1:13">
      <c r="A1" s="27" t="s">
        <v>0</v>
      </c>
      <c r="B1" s="27" t="s">
        <v>888</v>
      </c>
      <c r="C1" s="27" t="s">
        <v>889</v>
      </c>
      <c r="D1" s="27" t="s">
        <v>890</v>
      </c>
      <c r="E1" s="27" t="s">
        <v>891</v>
      </c>
      <c r="F1" s="27" t="s">
        <v>892</v>
      </c>
      <c r="G1" s="27" t="s">
        <v>893</v>
      </c>
      <c r="H1" s="27" t="s">
        <v>894</v>
      </c>
      <c r="I1" s="27" t="s">
        <v>895</v>
      </c>
      <c r="J1" s="27" t="s">
        <v>896</v>
      </c>
      <c r="K1" s="27" t="s">
        <v>897</v>
      </c>
      <c r="L1" s="27" t="s">
        <v>898</v>
      </c>
      <c r="M1" s="9" t="s">
        <v>159</v>
      </c>
    </row>
    <row r="2" spans="1:13">
      <c r="A2" t="s">
        <v>2</v>
      </c>
      <c r="B2" t="s">
        <v>470</v>
      </c>
      <c r="C2" t="s">
        <v>172</v>
      </c>
      <c r="D2" t="s">
        <v>593</v>
      </c>
      <c r="E2" t="s">
        <v>594</v>
      </c>
      <c r="F2">
        <v>2011</v>
      </c>
      <c r="H2" t="s">
        <v>630</v>
      </c>
      <c r="I2" t="s">
        <v>175</v>
      </c>
      <c r="J2">
        <v>60605</v>
      </c>
      <c r="K2" t="s">
        <v>497</v>
      </c>
      <c r="L2" t="s">
        <v>537</v>
      </c>
      <c r="M2" s="3">
        <v>1551</v>
      </c>
    </row>
    <row r="3" spans="1:13">
      <c r="A3" t="s">
        <v>4</v>
      </c>
      <c r="B3" t="s">
        <v>471</v>
      </c>
      <c r="C3" t="s">
        <v>595</v>
      </c>
      <c r="D3" t="s">
        <v>596</v>
      </c>
      <c r="E3" t="s">
        <v>597</v>
      </c>
      <c r="F3">
        <v>1989</v>
      </c>
      <c r="G3" t="s">
        <v>562</v>
      </c>
      <c r="H3" t="s">
        <v>634</v>
      </c>
      <c r="I3" s="12" t="s">
        <v>668</v>
      </c>
      <c r="K3" t="s">
        <v>498</v>
      </c>
      <c r="L3" t="s">
        <v>178</v>
      </c>
      <c r="M3" s="3">
        <v>49</v>
      </c>
    </row>
    <row r="4" spans="1:13">
      <c r="A4" t="s">
        <v>6</v>
      </c>
      <c r="B4" t="s">
        <v>7</v>
      </c>
      <c r="C4" t="s">
        <v>184</v>
      </c>
      <c r="D4" t="s">
        <v>596</v>
      </c>
      <c r="E4" t="s">
        <v>597</v>
      </c>
      <c r="F4">
        <v>2006</v>
      </c>
      <c r="G4" t="s">
        <v>563</v>
      </c>
      <c r="H4" t="s">
        <v>635</v>
      </c>
      <c r="I4" s="12" t="s">
        <v>669</v>
      </c>
      <c r="J4">
        <v>92100</v>
      </c>
      <c r="K4" t="s">
        <v>499</v>
      </c>
      <c r="L4" t="s">
        <v>183</v>
      </c>
      <c r="M4" s="3">
        <v>373</v>
      </c>
    </row>
    <row r="5" spans="1:13">
      <c r="A5" t="s">
        <v>8</v>
      </c>
      <c r="B5" t="s">
        <v>472</v>
      </c>
      <c r="C5" t="s">
        <v>190</v>
      </c>
      <c r="D5" t="s">
        <v>596</v>
      </c>
      <c r="E5" t="s">
        <v>597</v>
      </c>
      <c r="F5">
        <v>1931</v>
      </c>
      <c r="G5" t="s">
        <v>564</v>
      </c>
      <c r="H5" t="s">
        <v>636</v>
      </c>
      <c r="I5" t="s">
        <v>175</v>
      </c>
      <c r="J5">
        <v>60062</v>
      </c>
      <c r="K5" t="s">
        <v>500</v>
      </c>
      <c r="L5" t="s">
        <v>538</v>
      </c>
      <c r="M5" s="3">
        <v>396</v>
      </c>
    </row>
    <row r="6" spans="1:13">
      <c r="A6" s="21" t="s">
        <v>10</v>
      </c>
      <c r="B6" s="8" t="s">
        <v>749</v>
      </c>
      <c r="C6" s="8" t="s">
        <v>695</v>
      </c>
      <c r="D6" s="8" t="s">
        <v>593</v>
      </c>
      <c r="E6" s="8" t="s">
        <v>603</v>
      </c>
      <c r="F6" s="8">
        <v>1929</v>
      </c>
      <c r="G6" s="19" t="s">
        <v>804</v>
      </c>
      <c r="H6" s="16" t="s">
        <v>196</v>
      </c>
      <c r="I6" s="16" t="s">
        <v>197</v>
      </c>
      <c r="J6" s="16">
        <v>35242</v>
      </c>
      <c r="K6" s="16" t="s">
        <v>750</v>
      </c>
      <c r="L6" s="16" t="s">
        <v>194</v>
      </c>
      <c r="M6" s="20">
        <v>1058</v>
      </c>
    </row>
    <row r="7" spans="1:13">
      <c r="A7" t="s">
        <v>12</v>
      </c>
      <c r="B7" t="s">
        <v>473</v>
      </c>
      <c r="C7" t="s">
        <v>598</v>
      </c>
      <c r="D7" t="s">
        <v>596</v>
      </c>
      <c r="E7" t="s">
        <v>597</v>
      </c>
      <c r="H7" s="12" t="s">
        <v>637</v>
      </c>
      <c r="I7" s="12" t="s">
        <v>670</v>
      </c>
      <c r="J7" s="12" t="s">
        <v>638</v>
      </c>
      <c r="K7" t="s">
        <v>501</v>
      </c>
      <c r="L7" t="s">
        <v>199</v>
      </c>
      <c r="M7" s="3">
        <v>43</v>
      </c>
    </row>
    <row r="8" spans="1:13">
      <c r="A8" t="s">
        <v>14</v>
      </c>
      <c r="B8" t="s">
        <v>474</v>
      </c>
      <c r="C8" t="s">
        <v>599</v>
      </c>
      <c r="D8" t="s">
        <v>596</v>
      </c>
      <c r="E8" t="s">
        <v>594</v>
      </c>
      <c r="G8" t="s">
        <v>565</v>
      </c>
      <c r="H8" t="s">
        <v>639</v>
      </c>
      <c r="I8" t="s">
        <v>175</v>
      </c>
      <c r="J8">
        <v>60026</v>
      </c>
      <c r="K8" t="s">
        <v>502</v>
      </c>
      <c r="L8" t="s">
        <v>539</v>
      </c>
      <c r="M8" s="3">
        <v>939</v>
      </c>
    </row>
    <row r="9" spans="1:13">
      <c r="A9" s="21" t="s">
        <v>16</v>
      </c>
      <c r="B9" s="16" t="s">
        <v>17</v>
      </c>
      <c r="C9" s="16" t="s">
        <v>184</v>
      </c>
      <c r="D9" s="16" t="s">
        <v>596</v>
      </c>
      <c r="E9" s="16" t="s">
        <v>597</v>
      </c>
      <c r="F9" s="16">
        <v>1876</v>
      </c>
      <c r="G9" s="19" t="s">
        <v>806</v>
      </c>
      <c r="H9" s="16" t="s">
        <v>211</v>
      </c>
      <c r="I9" s="16" t="s">
        <v>186</v>
      </c>
      <c r="J9" s="16">
        <v>75202</v>
      </c>
      <c r="K9" s="16" t="s">
        <v>753</v>
      </c>
      <c r="L9" s="16" t="s">
        <v>752</v>
      </c>
      <c r="M9" s="20">
        <v>1530</v>
      </c>
    </row>
    <row r="10" spans="1:13">
      <c r="A10" t="s">
        <v>18</v>
      </c>
      <c r="B10" t="s">
        <v>475</v>
      </c>
      <c r="C10" t="s">
        <v>600</v>
      </c>
      <c r="D10" t="s">
        <v>593</v>
      </c>
      <c r="E10" t="s">
        <v>601</v>
      </c>
      <c r="F10">
        <v>1993</v>
      </c>
      <c r="H10" t="s">
        <v>640</v>
      </c>
      <c r="I10" t="s">
        <v>175</v>
      </c>
      <c r="J10">
        <v>60201</v>
      </c>
      <c r="K10" t="s">
        <v>503</v>
      </c>
      <c r="L10" t="s">
        <v>213</v>
      </c>
      <c r="M10" s="3">
        <v>683</v>
      </c>
    </row>
    <row r="11" spans="1:13">
      <c r="A11" t="s">
        <v>108</v>
      </c>
      <c r="B11" t="s">
        <v>476</v>
      </c>
      <c r="C11" t="s">
        <v>602</v>
      </c>
      <c r="D11" t="s">
        <v>596</v>
      </c>
      <c r="E11" t="s">
        <v>597</v>
      </c>
      <c r="K11" t="s">
        <v>504</v>
      </c>
      <c r="L11" t="s">
        <v>540</v>
      </c>
      <c r="M11" s="3">
        <v>480</v>
      </c>
    </row>
    <row r="12" spans="1:13">
      <c r="A12" t="s">
        <v>20</v>
      </c>
      <c r="B12" t="s">
        <v>21</v>
      </c>
      <c r="C12" t="s">
        <v>330</v>
      </c>
      <c r="D12" t="s">
        <v>596</v>
      </c>
      <c r="E12" t="s">
        <v>597</v>
      </c>
      <c r="F12">
        <v>2009</v>
      </c>
      <c r="G12" t="s">
        <v>566</v>
      </c>
      <c r="H12" t="s">
        <v>641</v>
      </c>
      <c r="I12" t="s">
        <v>220</v>
      </c>
      <c r="J12">
        <v>92130</v>
      </c>
      <c r="K12" t="s">
        <v>505</v>
      </c>
      <c r="L12" t="s">
        <v>541</v>
      </c>
      <c r="M12" s="3">
        <v>1088</v>
      </c>
    </row>
    <row r="13" spans="1:13">
      <c r="A13" s="21" t="s">
        <v>22</v>
      </c>
      <c r="B13" s="16" t="s">
        <v>755</v>
      </c>
      <c r="C13" s="16" t="s">
        <v>623</v>
      </c>
      <c r="D13" s="16" t="s">
        <v>596</v>
      </c>
      <c r="E13" s="16" t="s">
        <v>597</v>
      </c>
      <c r="F13" s="16"/>
      <c r="G13" s="19" t="s">
        <v>805</v>
      </c>
      <c r="H13" s="16" t="s">
        <v>759</v>
      </c>
      <c r="I13" s="16" t="s">
        <v>679</v>
      </c>
      <c r="J13" s="16" t="s">
        <v>760</v>
      </c>
      <c r="K13" s="16" t="s">
        <v>757</v>
      </c>
      <c r="L13" s="16" t="s">
        <v>756</v>
      </c>
      <c r="M13" s="20">
        <v>1160</v>
      </c>
    </row>
    <row r="14" spans="1:13">
      <c r="A14" t="s">
        <v>24</v>
      </c>
      <c r="B14" t="s">
        <v>25</v>
      </c>
      <c r="C14" t="s">
        <v>172</v>
      </c>
      <c r="D14" t="s">
        <v>596</v>
      </c>
      <c r="E14" t="s">
        <v>603</v>
      </c>
      <c r="F14">
        <v>1848</v>
      </c>
      <c r="G14" t="s">
        <v>567</v>
      </c>
      <c r="H14" t="s">
        <v>630</v>
      </c>
      <c r="I14" t="s">
        <v>175</v>
      </c>
      <c r="J14">
        <v>60606</v>
      </c>
      <c r="K14" t="s">
        <v>506</v>
      </c>
      <c r="L14" t="s">
        <v>542</v>
      </c>
      <c r="M14" s="3">
        <v>1026</v>
      </c>
    </row>
    <row r="15" spans="1:13">
      <c r="A15" t="s">
        <v>26</v>
      </c>
      <c r="B15" t="s">
        <v>27</v>
      </c>
      <c r="C15" t="s">
        <v>230</v>
      </c>
      <c r="D15" t="s">
        <v>596</v>
      </c>
      <c r="E15" t="s">
        <v>597</v>
      </c>
      <c r="F15">
        <v>1871</v>
      </c>
      <c r="G15" t="s">
        <v>568</v>
      </c>
      <c r="H15" t="s">
        <v>642</v>
      </c>
      <c r="I15" t="s">
        <v>671</v>
      </c>
      <c r="J15" t="s">
        <v>643</v>
      </c>
      <c r="K15" t="s">
        <v>507</v>
      </c>
      <c r="L15" t="s">
        <v>543</v>
      </c>
      <c r="M15" s="3">
        <v>1275</v>
      </c>
    </row>
    <row r="16" spans="1:13">
      <c r="A16" t="s">
        <v>28</v>
      </c>
      <c r="B16" t="s">
        <v>477</v>
      </c>
      <c r="C16" t="s">
        <v>230</v>
      </c>
      <c r="D16" t="s">
        <v>596</v>
      </c>
      <c r="E16" t="s">
        <v>597</v>
      </c>
      <c r="G16" t="s">
        <v>569</v>
      </c>
      <c r="K16" t="s">
        <v>508</v>
      </c>
      <c r="L16" t="s">
        <v>544</v>
      </c>
      <c r="M16" s="3">
        <v>1480</v>
      </c>
    </row>
    <row r="17" spans="1:13">
      <c r="A17" s="21" t="s">
        <v>30</v>
      </c>
      <c r="B17" s="8" t="s">
        <v>761</v>
      </c>
      <c r="C17" s="8" t="s">
        <v>762</v>
      </c>
      <c r="D17" s="8" t="s">
        <v>593</v>
      </c>
      <c r="E17" s="8" t="s">
        <v>601</v>
      </c>
      <c r="F17" s="16">
        <v>1996</v>
      </c>
      <c r="G17" s="19" t="s">
        <v>803</v>
      </c>
      <c r="H17" s="16" t="s">
        <v>174</v>
      </c>
      <c r="I17" s="16" t="s">
        <v>175</v>
      </c>
      <c r="J17" s="16">
        <v>60614</v>
      </c>
      <c r="K17" s="16" t="s">
        <v>763</v>
      </c>
      <c r="L17" s="16" t="s">
        <v>240</v>
      </c>
      <c r="M17" s="20">
        <v>1087</v>
      </c>
    </row>
    <row r="18" spans="1:13">
      <c r="A18" t="s">
        <v>32</v>
      </c>
      <c r="B18" t="s">
        <v>478</v>
      </c>
      <c r="C18" t="s">
        <v>604</v>
      </c>
      <c r="D18" t="s">
        <v>593</v>
      </c>
      <c r="E18" t="s">
        <v>603</v>
      </c>
      <c r="F18">
        <v>1960</v>
      </c>
      <c r="H18" t="s">
        <v>644</v>
      </c>
      <c r="I18" t="s">
        <v>645</v>
      </c>
      <c r="J18">
        <v>60018</v>
      </c>
      <c r="K18" t="s">
        <v>509</v>
      </c>
      <c r="L18" t="s">
        <v>545</v>
      </c>
      <c r="M18" s="3">
        <v>92</v>
      </c>
    </row>
    <row r="19" spans="1:13">
      <c r="A19" t="s">
        <v>34</v>
      </c>
      <c r="B19" t="s">
        <v>479</v>
      </c>
      <c r="C19" t="s">
        <v>604</v>
      </c>
      <c r="D19" t="s">
        <v>596</v>
      </c>
      <c r="E19" t="s">
        <v>603</v>
      </c>
      <c r="F19">
        <v>2005</v>
      </c>
      <c r="G19" t="s">
        <v>570</v>
      </c>
      <c r="H19" t="s">
        <v>630</v>
      </c>
      <c r="I19" t="s">
        <v>175</v>
      </c>
      <c r="J19">
        <v>60654</v>
      </c>
      <c r="K19" t="s">
        <v>510</v>
      </c>
      <c r="L19" t="s">
        <v>248</v>
      </c>
      <c r="M19" s="3">
        <v>623</v>
      </c>
    </row>
    <row r="20" spans="1:13">
      <c r="A20" t="s">
        <v>36</v>
      </c>
      <c r="B20" t="s">
        <v>480</v>
      </c>
      <c r="C20" t="s">
        <v>605</v>
      </c>
      <c r="D20" t="s">
        <v>593</v>
      </c>
      <c r="E20" t="s">
        <v>603</v>
      </c>
      <c r="F20">
        <v>1988</v>
      </c>
      <c r="G20" t="s">
        <v>571</v>
      </c>
      <c r="H20" t="s">
        <v>646</v>
      </c>
      <c r="I20" t="s">
        <v>647</v>
      </c>
      <c r="J20">
        <v>20151</v>
      </c>
      <c r="K20" t="s">
        <v>511</v>
      </c>
      <c r="L20" t="s">
        <v>252</v>
      </c>
      <c r="M20" s="3">
        <v>96</v>
      </c>
    </row>
    <row r="21" spans="1:13">
      <c r="A21" t="s">
        <v>38</v>
      </c>
      <c r="B21" t="s">
        <v>481</v>
      </c>
      <c r="C21" t="s">
        <v>606</v>
      </c>
      <c r="D21" t="s">
        <v>593</v>
      </c>
      <c r="E21" t="s">
        <v>607</v>
      </c>
      <c r="F21">
        <v>1979</v>
      </c>
      <c r="G21" t="s">
        <v>572</v>
      </c>
      <c r="H21" t="s">
        <v>648</v>
      </c>
      <c r="I21" t="s">
        <v>260</v>
      </c>
      <c r="J21">
        <v>53593</v>
      </c>
      <c r="K21" t="s">
        <v>512</v>
      </c>
      <c r="L21" t="s">
        <v>257</v>
      </c>
      <c r="M21" s="3">
        <v>852</v>
      </c>
    </row>
    <row r="22" spans="1:13">
      <c r="A22" t="s">
        <v>40</v>
      </c>
      <c r="B22" t="s">
        <v>482</v>
      </c>
      <c r="C22" t="s">
        <v>330</v>
      </c>
      <c r="D22" t="s">
        <v>596</v>
      </c>
      <c r="E22" t="s">
        <v>603</v>
      </c>
      <c r="G22" t="s">
        <v>573</v>
      </c>
      <c r="H22" t="s">
        <v>649</v>
      </c>
      <c r="I22" t="s">
        <v>276</v>
      </c>
      <c r="J22">
        <v>45242</v>
      </c>
      <c r="K22" t="s">
        <v>513</v>
      </c>
      <c r="L22" t="s">
        <v>546</v>
      </c>
      <c r="M22" s="3">
        <v>517</v>
      </c>
    </row>
    <row r="23" spans="1:13">
      <c r="A23" t="s">
        <v>42</v>
      </c>
      <c r="B23" t="s">
        <v>689</v>
      </c>
      <c r="C23" t="s">
        <v>688</v>
      </c>
      <c r="D23" t="s">
        <v>596</v>
      </c>
      <c r="E23" t="s">
        <v>603</v>
      </c>
      <c r="F23">
        <v>1912</v>
      </c>
      <c r="K23" t="s">
        <v>687</v>
      </c>
      <c r="L23" t="s">
        <v>686</v>
      </c>
      <c r="M23" s="3">
        <v>632</v>
      </c>
    </row>
    <row r="24" spans="1:13">
      <c r="A24" t="s">
        <v>44</v>
      </c>
      <c r="B24" t="s">
        <v>685</v>
      </c>
      <c r="C24" t="s">
        <v>621</v>
      </c>
      <c r="D24" t="s">
        <v>596</v>
      </c>
      <c r="E24" t="s">
        <v>597</v>
      </c>
      <c r="G24" t="s">
        <v>684</v>
      </c>
      <c r="H24" t="s">
        <v>649</v>
      </c>
      <c r="I24" t="s">
        <v>276</v>
      </c>
      <c r="J24">
        <v>45215</v>
      </c>
      <c r="K24" t="s">
        <v>683</v>
      </c>
      <c r="L24" t="s">
        <v>682</v>
      </c>
      <c r="M24" s="3">
        <v>330</v>
      </c>
    </row>
    <row r="25" spans="1:13">
      <c r="A25" t="s">
        <v>47</v>
      </c>
      <c r="B25" t="s">
        <v>493</v>
      </c>
      <c r="C25" t="s">
        <v>230</v>
      </c>
      <c r="D25" t="s">
        <v>596</v>
      </c>
      <c r="E25" t="s">
        <v>597</v>
      </c>
      <c r="F25">
        <v>1898</v>
      </c>
      <c r="G25" t="s">
        <v>587</v>
      </c>
      <c r="H25" t="s">
        <v>626</v>
      </c>
      <c r="I25" t="s">
        <v>276</v>
      </c>
      <c r="J25">
        <v>44316</v>
      </c>
      <c r="K25" t="s">
        <v>529</v>
      </c>
      <c r="L25" t="s">
        <v>556</v>
      </c>
      <c r="M25" s="3">
        <v>6</v>
      </c>
    </row>
    <row r="26" spans="1:13" s="5" customFormat="1">
      <c r="A26" s="13" t="s">
        <v>49</v>
      </c>
      <c r="B26" s="14" t="s">
        <v>786</v>
      </c>
      <c r="C26" s="14" t="s">
        <v>765</v>
      </c>
      <c r="D26" s="14" t="s">
        <v>766</v>
      </c>
      <c r="E26" s="14" t="s">
        <v>594</v>
      </c>
      <c r="F26" s="14">
        <v>2002</v>
      </c>
      <c r="G26" s="14" t="s">
        <v>787</v>
      </c>
      <c r="H26" s="14"/>
      <c r="I26" s="14"/>
      <c r="J26" s="14"/>
      <c r="K26" s="14" t="s">
        <v>788</v>
      </c>
      <c r="L26" s="14" t="s">
        <v>789</v>
      </c>
      <c r="M26" s="13">
        <v>1305</v>
      </c>
    </row>
    <row r="27" spans="1:13">
      <c r="A27" s="10" t="s">
        <v>51</v>
      </c>
      <c r="B27" s="5"/>
      <c r="C27" s="5"/>
      <c r="D27" s="5"/>
      <c r="E27" s="5"/>
      <c r="F27" s="5"/>
      <c r="G27" s="5"/>
      <c r="H27" s="5"/>
      <c r="I27" s="5"/>
      <c r="J27" s="5"/>
      <c r="K27" s="5"/>
      <c r="L27" s="5"/>
      <c r="M27" s="10">
        <v>1879</v>
      </c>
    </row>
    <row r="28" spans="1:13">
      <c r="A28" t="s">
        <v>53</v>
      </c>
      <c r="B28" t="s">
        <v>483</v>
      </c>
      <c r="C28" t="s">
        <v>608</v>
      </c>
      <c r="D28" t="s">
        <v>593</v>
      </c>
      <c r="E28" t="s">
        <v>603</v>
      </c>
      <c r="F28">
        <v>1985</v>
      </c>
      <c r="H28" t="s">
        <v>650</v>
      </c>
      <c r="I28" t="s">
        <v>260</v>
      </c>
      <c r="J28">
        <v>53188</v>
      </c>
      <c r="K28" t="s">
        <v>297</v>
      </c>
      <c r="L28" t="s">
        <v>547</v>
      </c>
      <c r="M28" s="3">
        <v>332</v>
      </c>
    </row>
    <row r="29" spans="1:13">
      <c r="A29" s="21" t="s">
        <v>55</v>
      </c>
      <c r="B29" s="16" t="s">
        <v>767</v>
      </c>
      <c r="C29" s="16" t="s">
        <v>608</v>
      </c>
      <c r="D29" s="16" t="s">
        <v>593</v>
      </c>
      <c r="E29" t="s">
        <v>603</v>
      </c>
      <c r="F29" s="16">
        <v>1985</v>
      </c>
      <c r="G29" s="19" t="s">
        <v>802</v>
      </c>
      <c r="H29" s="16" t="s">
        <v>300</v>
      </c>
      <c r="I29" s="16" t="s">
        <v>175</v>
      </c>
      <c r="J29" s="16">
        <v>60069</v>
      </c>
      <c r="K29" s="16" t="s">
        <v>768</v>
      </c>
      <c r="L29" s="16" t="s">
        <v>299</v>
      </c>
      <c r="M29" s="20">
        <v>311</v>
      </c>
    </row>
    <row r="30" spans="1:13">
      <c r="A30" t="s">
        <v>58</v>
      </c>
      <c r="B30" t="s">
        <v>484</v>
      </c>
      <c r="C30" t="s">
        <v>609</v>
      </c>
      <c r="D30" t="s">
        <v>593</v>
      </c>
      <c r="E30" t="s">
        <v>610</v>
      </c>
      <c r="F30">
        <v>1989</v>
      </c>
      <c r="G30" t="s">
        <v>574</v>
      </c>
      <c r="H30" t="s">
        <v>651</v>
      </c>
      <c r="I30" t="s">
        <v>672</v>
      </c>
      <c r="J30" t="s">
        <v>652</v>
      </c>
      <c r="K30" t="s">
        <v>514</v>
      </c>
      <c r="L30" t="s">
        <v>548</v>
      </c>
      <c r="M30" s="3">
        <v>771</v>
      </c>
    </row>
    <row r="31" spans="1:13">
      <c r="A31" t="s">
        <v>60</v>
      </c>
      <c r="B31" t="s">
        <v>61</v>
      </c>
      <c r="C31" t="s">
        <v>599</v>
      </c>
      <c r="D31" t="s">
        <v>593</v>
      </c>
      <c r="E31" t="s">
        <v>603</v>
      </c>
      <c r="F31">
        <v>1961</v>
      </c>
      <c r="H31" t="s">
        <v>677</v>
      </c>
      <c r="I31" t="s">
        <v>676</v>
      </c>
      <c r="J31">
        <v>50309</v>
      </c>
      <c r="K31" t="s">
        <v>675</v>
      </c>
      <c r="L31" t="s">
        <v>311</v>
      </c>
      <c r="M31" s="3">
        <v>1057</v>
      </c>
    </row>
    <row r="32" spans="1:13">
      <c r="A32" t="s">
        <v>62</v>
      </c>
      <c r="B32" t="s">
        <v>485</v>
      </c>
      <c r="C32" t="s">
        <v>611</v>
      </c>
      <c r="D32" t="s">
        <v>596</v>
      </c>
      <c r="E32" t="s">
        <v>607</v>
      </c>
      <c r="F32">
        <v>1981</v>
      </c>
      <c r="G32" t="s">
        <v>575</v>
      </c>
      <c r="H32" t="s">
        <v>653</v>
      </c>
      <c r="I32" t="s">
        <v>654</v>
      </c>
      <c r="J32">
        <v>5676</v>
      </c>
      <c r="K32" t="s">
        <v>515</v>
      </c>
      <c r="L32" t="s">
        <v>549</v>
      </c>
      <c r="M32" s="3">
        <v>1628</v>
      </c>
    </row>
    <row r="33" spans="1:13">
      <c r="A33" t="s">
        <v>64</v>
      </c>
      <c r="B33" s="16" t="s">
        <v>486</v>
      </c>
      <c r="C33" s="16" t="s">
        <v>612</v>
      </c>
      <c r="D33" s="16" t="s">
        <v>593</v>
      </c>
      <c r="E33" t="s">
        <v>597</v>
      </c>
      <c r="F33">
        <v>1884</v>
      </c>
      <c r="G33" t="s">
        <v>576</v>
      </c>
      <c r="H33" t="s">
        <v>655</v>
      </c>
      <c r="I33" t="s">
        <v>326</v>
      </c>
      <c r="J33">
        <v>68131</v>
      </c>
      <c r="K33" t="s">
        <v>516</v>
      </c>
      <c r="L33" t="s">
        <v>550</v>
      </c>
      <c r="M33" s="3">
        <v>525</v>
      </c>
    </row>
    <row r="34" spans="1:13">
      <c r="A34" t="s">
        <v>66</v>
      </c>
      <c r="B34" s="16" t="s">
        <v>67</v>
      </c>
      <c r="C34" s="16" t="s">
        <v>330</v>
      </c>
      <c r="D34" s="16" t="s">
        <v>593</v>
      </c>
      <c r="E34" t="s">
        <v>603</v>
      </c>
      <c r="F34">
        <v>1947</v>
      </c>
      <c r="G34" t="s">
        <v>577</v>
      </c>
      <c r="H34" t="s">
        <v>656</v>
      </c>
      <c r="I34" t="s">
        <v>657</v>
      </c>
      <c r="J34">
        <v>1887</v>
      </c>
      <c r="K34" t="s">
        <v>517</v>
      </c>
      <c r="L34" t="s">
        <v>551</v>
      </c>
      <c r="M34" s="3">
        <v>1944</v>
      </c>
    </row>
    <row r="35" spans="1:13">
      <c r="A35" s="21" t="s">
        <v>70</v>
      </c>
      <c r="B35" s="16" t="s">
        <v>770</v>
      </c>
      <c r="C35" s="16" t="s">
        <v>688</v>
      </c>
      <c r="D35" s="16" t="s">
        <v>596</v>
      </c>
      <c r="E35" t="s">
        <v>597</v>
      </c>
      <c r="F35" s="16"/>
      <c r="G35" s="19" t="s">
        <v>801</v>
      </c>
      <c r="H35" s="16" t="s">
        <v>341</v>
      </c>
      <c r="I35" s="16" t="s">
        <v>220</v>
      </c>
      <c r="J35" s="16">
        <v>94104</v>
      </c>
      <c r="K35" s="16" t="s">
        <v>771</v>
      </c>
      <c r="L35" s="16" t="s">
        <v>339</v>
      </c>
      <c r="M35" s="20">
        <v>1912</v>
      </c>
    </row>
    <row r="36" spans="1:13">
      <c r="A36" t="s">
        <v>72</v>
      </c>
      <c r="B36" s="16" t="s">
        <v>73</v>
      </c>
      <c r="C36" s="16" t="s">
        <v>604</v>
      </c>
      <c r="D36" s="16" t="s">
        <v>593</v>
      </c>
      <c r="E36" t="s">
        <v>603</v>
      </c>
      <c r="F36">
        <v>1901</v>
      </c>
      <c r="G36" t="s">
        <v>578</v>
      </c>
      <c r="H36" t="s">
        <v>658</v>
      </c>
      <c r="I36" t="s">
        <v>645</v>
      </c>
      <c r="J36">
        <v>60126</v>
      </c>
      <c r="K36" t="s">
        <v>518</v>
      </c>
      <c r="L36" t="s">
        <v>345</v>
      </c>
      <c r="M36" s="3">
        <v>473</v>
      </c>
    </row>
    <row r="37" spans="1:13">
      <c r="A37" t="s">
        <v>74</v>
      </c>
      <c r="B37" s="16" t="s">
        <v>487</v>
      </c>
      <c r="C37" s="16" t="s">
        <v>330</v>
      </c>
      <c r="D37" s="16" t="s">
        <v>596</v>
      </c>
      <c r="E37" t="s">
        <v>597</v>
      </c>
      <c r="F37">
        <v>1949</v>
      </c>
      <c r="G37" t="s">
        <v>579</v>
      </c>
      <c r="H37" t="s">
        <v>659</v>
      </c>
      <c r="I37" t="s">
        <v>660</v>
      </c>
      <c r="J37" t="s">
        <v>661</v>
      </c>
      <c r="K37" t="s">
        <v>519</v>
      </c>
      <c r="L37" t="s">
        <v>552</v>
      </c>
      <c r="M37" s="3">
        <v>185</v>
      </c>
    </row>
    <row r="38" spans="1:13">
      <c r="A38" t="s">
        <v>76</v>
      </c>
      <c r="B38" s="16" t="s">
        <v>77</v>
      </c>
      <c r="C38" s="16" t="s">
        <v>613</v>
      </c>
      <c r="D38" s="16" t="s">
        <v>614</v>
      </c>
      <c r="E38" t="s">
        <v>615</v>
      </c>
      <c r="F38">
        <v>1999</v>
      </c>
      <c r="G38" t="s">
        <v>580</v>
      </c>
      <c r="K38" t="s">
        <v>520</v>
      </c>
      <c r="L38" t="s">
        <v>553</v>
      </c>
      <c r="M38" s="3">
        <v>1906</v>
      </c>
    </row>
    <row r="39" spans="1:13">
      <c r="A39" t="s">
        <v>78</v>
      </c>
      <c r="B39" s="16" t="s">
        <v>696</v>
      </c>
      <c r="C39" s="16" t="s">
        <v>695</v>
      </c>
      <c r="D39" s="16" t="s">
        <v>593</v>
      </c>
      <c r="E39" t="s">
        <v>594</v>
      </c>
      <c r="F39">
        <v>2005</v>
      </c>
      <c r="G39" t="s">
        <v>694</v>
      </c>
      <c r="H39" t="s">
        <v>630</v>
      </c>
      <c r="I39" t="s">
        <v>175</v>
      </c>
      <c r="J39">
        <v>60634</v>
      </c>
      <c r="K39" t="s">
        <v>693</v>
      </c>
      <c r="L39" t="s">
        <v>360</v>
      </c>
      <c r="M39" s="3">
        <v>1902</v>
      </c>
    </row>
    <row r="40" spans="1:13">
      <c r="A40" s="21" t="s">
        <v>80</v>
      </c>
      <c r="B40" s="16" t="s">
        <v>773</v>
      </c>
      <c r="C40" s="16" t="s">
        <v>774</v>
      </c>
      <c r="D40" s="16" t="s">
        <v>596</v>
      </c>
      <c r="E40" t="s">
        <v>603</v>
      </c>
      <c r="F40" s="16">
        <v>1928</v>
      </c>
      <c r="G40" s="19"/>
      <c r="H40" s="16" t="s">
        <v>174</v>
      </c>
      <c r="I40" s="16" t="s">
        <v>645</v>
      </c>
      <c r="J40" s="16">
        <v>60654</v>
      </c>
      <c r="K40" s="16" t="s">
        <v>775</v>
      </c>
      <c r="L40" s="16" t="s">
        <v>362</v>
      </c>
      <c r="M40" s="20">
        <v>1591</v>
      </c>
    </row>
    <row r="41" spans="1:13">
      <c r="A41" t="s">
        <v>82</v>
      </c>
      <c r="B41" s="16" t="s">
        <v>83</v>
      </c>
      <c r="C41" s="16" t="s">
        <v>172</v>
      </c>
      <c r="D41" s="16" t="s">
        <v>593</v>
      </c>
      <c r="E41" t="s">
        <v>607</v>
      </c>
      <c r="F41">
        <v>1857</v>
      </c>
      <c r="G41" t="s">
        <v>581</v>
      </c>
      <c r="H41" t="s">
        <v>628</v>
      </c>
      <c r="I41" t="s">
        <v>260</v>
      </c>
      <c r="J41" t="s">
        <v>662</v>
      </c>
      <c r="K41" t="s">
        <v>521</v>
      </c>
      <c r="L41" t="s">
        <v>554</v>
      </c>
      <c r="M41" s="3">
        <v>1575</v>
      </c>
    </row>
    <row r="42" spans="1:13">
      <c r="A42" t="s">
        <v>84</v>
      </c>
      <c r="B42" s="16" t="s">
        <v>85</v>
      </c>
      <c r="C42" s="16" t="s">
        <v>616</v>
      </c>
      <c r="D42" s="16" t="s">
        <v>617</v>
      </c>
      <c r="E42" t="s">
        <v>603</v>
      </c>
      <c r="F42">
        <v>1943</v>
      </c>
      <c r="G42" t="s">
        <v>582</v>
      </c>
      <c r="H42" t="s">
        <v>663</v>
      </c>
      <c r="I42" t="s">
        <v>352</v>
      </c>
      <c r="J42">
        <v>37831</v>
      </c>
      <c r="K42" t="s">
        <v>522</v>
      </c>
      <c r="L42" t="s">
        <v>368</v>
      </c>
      <c r="M42" s="3">
        <v>1898</v>
      </c>
    </row>
    <row r="43" spans="1:13">
      <c r="A43" t="s">
        <v>86</v>
      </c>
      <c r="B43" t="s">
        <v>488</v>
      </c>
      <c r="C43" t="s">
        <v>606</v>
      </c>
      <c r="D43" t="s">
        <v>593</v>
      </c>
      <c r="E43" t="s">
        <v>610</v>
      </c>
      <c r="F43">
        <v>1980</v>
      </c>
      <c r="G43" t="s">
        <v>583</v>
      </c>
      <c r="H43" t="s">
        <v>664</v>
      </c>
      <c r="I43" t="s">
        <v>220</v>
      </c>
      <c r="J43">
        <v>94577</v>
      </c>
      <c r="K43" t="s">
        <v>523</v>
      </c>
      <c r="L43" t="s">
        <v>372</v>
      </c>
      <c r="M43" s="3">
        <v>625</v>
      </c>
    </row>
    <row r="44" spans="1:13">
      <c r="A44" s="21" t="s">
        <v>88</v>
      </c>
      <c r="B44" s="16" t="s">
        <v>777</v>
      </c>
      <c r="C44" s="16" t="s">
        <v>762</v>
      </c>
      <c r="D44" s="16" t="s">
        <v>593</v>
      </c>
      <c r="E44" s="16" t="s">
        <v>601</v>
      </c>
      <c r="F44" s="16">
        <v>1984</v>
      </c>
      <c r="G44" s="19" t="s">
        <v>799</v>
      </c>
      <c r="H44" s="16" t="s">
        <v>780</v>
      </c>
      <c r="I44" s="12" t="s">
        <v>781</v>
      </c>
      <c r="J44" s="12">
        <v>3001</v>
      </c>
      <c r="K44" s="16" t="s">
        <v>778</v>
      </c>
      <c r="L44" s="16" t="s">
        <v>375</v>
      </c>
      <c r="M44" s="20">
        <v>568</v>
      </c>
    </row>
    <row r="45" spans="1:13">
      <c r="A45" t="s">
        <v>90</v>
      </c>
      <c r="B45" t="s">
        <v>489</v>
      </c>
      <c r="C45" t="s">
        <v>618</v>
      </c>
      <c r="D45" t="s">
        <v>596</v>
      </c>
      <c r="E45" t="s">
        <v>597</v>
      </c>
      <c r="G45" t="s">
        <v>584</v>
      </c>
      <c r="H45" t="s">
        <v>665</v>
      </c>
      <c r="I45" t="s">
        <v>666</v>
      </c>
      <c r="J45">
        <v>10577</v>
      </c>
      <c r="K45" t="s">
        <v>524</v>
      </c>
      <c r="L45" t="s">
        <v>381</v>
      </c>
      <c r="M45" s="3">
        <v>572</v>
      </c>
    </row>
    <row r="46" spans="1:13">
      <c r="A46" t="s">
        <v>92</v>
      </c>
      <c r="B46" t="s">
        <v>93</v>
      </c>
      <c r="C46" t="s">
        <v>606</v>
      </c>
      <c r="D46" t="s">
        <v>596</v>
      </c>
      <c r="E46" t="s">
        <v>603</v>
      </c>
      <c r="F46">
        <v>1985</v>
      </c>
      <c r="G46" t="s">
        <v>681</v>
      </c>
      <c r="H46" t="s">
        <v>680</v>
      </c>
      <c r="I46" t="s">
        <v>679</v>
      </c>
      <c r="J46">
        <v>77002</v>
      </c>
      <c r="K46" t="s">
        <v>678</v>
      </c>
      <c r="L46" t="s">
        <v>383</v>
      </c>
      <c r="M46" s="3">
        <v>998</v>
      </c>
    </row>
    <row r="47" spans="1:13">
      <c r="A47" t="s">
        <v>94</v>
      </c>
      <c r="B47" t="s">
        <v>490</v>
      </c>
      <c r="C47" t="s">
        <v>619</v>
      </c>
      <c r="D47" t="s">
        <v>596</v>
      </c>
      <c r="E47" t="s">
        <v>597</v>
      </c>
      <c r="F47">
        <v>1976</v>
      </c>
      <c r="G47" t="s">
        <v>585</v>
      </c>
      <c r="H47" t="s">
        <v>667</v>
      </c>
      <c r="I47" t="s">
        <v>673</v>
      </c>
      <c r="J47">
        <v>11422</v>
      </c>
      <c r="K47" t="s">
        <v>525</v>
      </c>
      <c r="L47" t="s">
        <v>387</v>
      </c>
      <c r="M47" s="3">
        <v>172</v>
      </c>
    </row>
    <row r="48" spans="1:13" s="5" customFormat="1">
      <c r="A48" t="s">
        <v>96</v>
      </c>
      <c r="B48" t="s">
        <v>97</v>
      </c>
      <c r="C48" t="s">
        <v>595</v>
      </c>
      <c r="D48" t="s">
        <v>593</v>
      </c>
      <c r="E48" t="s">
        <v>594</v>
      </c>
      <c r="F48">
        <v>2010</v>
      </c>
      <c r="G48"/>
      <c r="H48" t="s">
        <v>630</v>
      </c>
      <c r="I48" t="s">
        <v>645</v>
      </c>
      <c r="J48">
        <v>60606</v>
      </c>
      <c r="K48" t="s">
        <v>674</v>
      </c>
      <c r="L48" t="s">
        <v>390</v>
      </c>
      <c r="M48" s="3">
        <v>1042</v>
      </c>
    </row>
    <row r="49" spans="1:13" s="5" customFormat="1">
      <c r="A49" s="8" t="s">
        <v>98</v>
      </c>
      <c r="B49" s="8" t="s">
        <v>99</v>
      </c>
      <c r="C49" s="18" t="s">
        <v>790</v>
      </c>
      <c r="D49" s="18" t="s">
        <v>593</v>
      </c>
      <c r="E49" s="18" t="s">
        <v>597</v>
      </c>
      <c r="F49" s="18">
        <v>1665</v>
      </c>
      <c r="G49" s="18" t="s">
        <v>791</v>
      </c>
      <c r="H49" s="18"/>
      <c r="I49" s="18"/>
      <c r="J49" s="16"/>
      <c r="K49" s="16" t="s">
        <v>526</v>
      </c>
      <c r="L49" s="16" t="s">
        <v>555</v>
      </c>
      <c r="M49" s="20">
        <v>1905</v>
      </c>
    </row>
    <row r="50" spans="1:13">
      <c r="A50" s="16" t="s">
        <v>100</v>
      </c>
      <c r="B50" s="16" t="s">
        <v>491</v>
      </c>
      <c r="C50" t="s">
        <v>782</v>
      </c>
      <c r="D50" t="s">
        <v>593</v>
      </c>
      <c r="E50" t="s">
        <v>603</v>
      </c>
      <c r="F50">
        <v>1976</v>
      </c>
      <c r="G50" t="s">
        <v>794</v>
      </c>
      <c r="H50" t="s">
        <v>793</v>
      </c>
      <c r="I50" t="s">
        <v>401</v>
      </c>
      <c r="J50">
        <v>47151</v>
      </c>
      <c r="K50" t="s">
        <v>792</v>
      </c>
      <c r="L50" t="s">
        <v>399</v>
      </c>
      <c r="M50" s="20">
        <v>1926</v>
      </c>
    </row>
    <row r="51" spans="1:13">
      <c r="A51" t="s">
        <v>102</v>
      </c>
      <c r="B51" t="s">
        <v>103</v>
      </c>
      <c r="C51" t="s">
        <v>172</v>
      </c>
      <c r="D51" t="s">
        <v>593</v>
      </c>
      <c r="E51" t="s">
        <v>594</v>
      </c>
      <c r="F51">
        <v>2010</v>
      </c>
      <c r="K51" t="s">
        <v>527</v>
      </c>
      <c r="L51" t="s">
        <v>403</v>
      </c>
      <c r="M51" s="3">
        <v>1044</v>
      </c>
    </row>
    <row r="52" spans="1:13" s="5" customFormat="1">
      <c r="A52" t="s">
        <v>104</v>
      </c>
      <c r="B52" t="s">
        <v>492</v>
      </c>
      <c r="C52" t="s">
        <v>620</v>
      </c>
      <c r="D52" t="s">
        <v>593</v>
      </c>
      <c r="E52" t="s">
        <v>594</v>
      </c>
      <c r="F52">
        <v>2007</v>
      </c>
      <c r="G52" t="s">
        <v>586</v>
      </c>
      <c r="H52" t="s">
        <v>625</v>
      </c>
      <c r="I52" t="s">
        <v>220</v>
      </c>
      <c r="J52">
        <v>94040</v>
      </c>
      <c r="K52" t="s">
        <v>528</v>
      </c>
      <c r="L52" t="s">
        <v>405</v>
      </c>
      <c r="M52" s="3">
        <v>880</v>
      </c>
    </row>
    <row r="53" spans="1:13">
      <c r="A53" s="4" t="s">
        <v>106</v>
      </c>
      <c r="B53" t="s">
        <v>107</v>
      </c>
      <c r="C53" t="s">
        <v>595</v>
      </c>
      <c r="D53" t="s">
        <v>596</v>
      </c>
      <c r="E53" t="s">
        <v>597</v>
      </c>
      <c r="F53" s="17">
        <v>1968</v>
      </c>
      <c r="G53" s="17" t="s">
        <v>797</v>
      </c>
      <c r="H53" s="12" t="s">
        <v>796</v>
      </c>
      <c r="I53" s="12" t="s">
        <v>798</v>
      </c>
      <c r="J53" s="12">
        <v>400001</v>
      </c>
      <c r="K53" s="17" t="s">
        <v>795</v>
      </c>
      <c r="L53" t="s">
        <v>410</v>
      </c>
      <c r="M53" s="20">
        <v>1253</v>
      </c>
    </row>
    <row r="54" spans="1:13">
      <c r="A54" t="s">
        <v>68</v>
      </c>
      <c r="B54" t="s">
        <v>494</v>
      </c>
      <c r="C54" t="s">
        <v>606</v>
      </c>
      <c r="D54" t="s">
        <v>593</v>
      </c>
      <c r="E54" t="s">
        <v>603</v>
      </c>
      <c r="F54">
        <v>1984</v>
      </c>
      <c r="H54" t="s">
        <v>627</v>
      </c>
      <c r="I54" t="s">
        <v>320</v>
      </c>
      <c r="J54" s="22" t="s">
        <v>800</v>
      </c>
      <c r="K54" t="s">
        <v>530</v>
      </c>
      <c r="L54" t="s">
        <v>557</v>
      </c>
      <c r="M54" s="3">
        <v>1274</v>
      </c>
    </row>
    <row r="55" spans="1:13">
      <c r="A55" t="s">
        <v>110</v>
      </c>
      <c r="B55" t="s">
        <v>111</v>
      </c>
      <c r="C55" t="s">
        <v>608</v>
      </c>
      <c r="D55" t="s">
        <v>593</v>
      </c>
      <c r="E55" t="s">
        <v>610</v>
      </c>
      <c r="F55">
        <v>1921</v>
      </c>
      <c r="G55" t="s">
        <v>588</v>
      </c>
      <c r="H55" t="s">
        <v>628</v>
      </c>
      <c r="I55" t="s">
        <v>629</v>
      </c>
      <c r="J55">
        <v>53219</v>
      </c>
      <c r="K55" t="s">
        <v>531</v>
      </c>
      <c r="L55" t="s">
        <v>558</v>
      </c>
      <c r="M55" s="3">
        <v>1891</v>
      </c>
    </row>
    <row r="56" spans="1:13">
      <c r="A56" t="s">
        <v>114</v>
      </c>
      <c r="B56" t="s">
        <v>115</v>
      </c>
      <c r="C56" t="s">
        <v>621</v>
      </c>
      <c r="D56" t="s">
        <v>596</v>
      </c>
      <c r="E56" t="s">
        <v>597</v>
      </c>
      <c r="G56" t="s">
        <v>589</v>
      </c>
      <c r="H56" t="s">
        <v>630</v>
      </c>
      <c r="I56" t="s">
        <v>175</v>
      </c>
      <c r="J56">
        <v>60606</v>
      </c>
      <c r="K56" t="s">
        <v>532</v>
      </c>
      <c r="L56" t="s">
        <v>559</v>
      </c>
      <c r="M56" s="3">
        <v>764</v>
      </c>
    </row>
    <row r="57" spans="1:13">
      <c r="A57" t="s">
        <v>112</v>
      </c>
      <c r="B57" t="s">
        <v>495</v>
      </c>
      <c r="C57" t="s">
        <v>622</v>
      </c>
      <c r="D57" t="s">
        <v>617</v>
      </c>
      <c r="E57" t="s">
        <v>597</v>
      </c>
      <c r="F57">
        <v>1775</v>
      </c>
      <c r="G57" t="s">
        <v>590</v>
      </c>
      <c r="H57" t="s">
        <v>631</v>
      </c>
      <c r="I57" t="s">
        <v>632</v>
      </c>
      <c r="J57">
        <v>20350</v>
      </c>
      <c r="K57" t="s">
        <v>533</v>
      </c>
      <c r="L57" t="s">
        <v>560</v>
      </c>
      <c r="M57" s="3">
        <v>1325</v>
      </c>
    </row>
    <row r="58" spans="1:13">
      <c r="A58" t="s">
        <v>116</v>
      </c>
      <c r="B58" t="s">
        <v>496</v>
      </c>
      <c r="C58" t="s">
        <v>623</v>
      </c>
      <c r="D58" t="s">
        <v>593</v>
      </c>
      <c r="E58" t="s">
        <v>615</v>
      </c>
      <c r="F58">
        <v>1992</v>
      </c>
      <c r="G58" t="s">
        <v>591</v>
      </c>
      <c r="H58" t="s">
        <v>633</v>
      </c>
      <c r="I58" t="s">
        <v>175</v>
      </c>
      <c r="J58">
        <v>60148</v>
      </c>
      <c r="K58" t="s">
        <v>534</v>
      </c>
      <c r="L58" t="s">
        <v>426</v>
      </c>
      <c r="M58" s="3">
        <v>986</v>
      </c>
    </row>
    <row r="59" spans="1:13">
      <c r="A59" t="s">
        <v>118</v>
      </c>
      <c r="B59" t="s">
        <v>119</v>
      </c>
      <c r="C59" t="s">
        <v>624</v>
      </c>
      <c r="D59" t="s">
        <v>596</v>
      </c>
      <c r="E59" t="s">
        <v>597</v>
      </c>
      <c r="G59" t="s">
        <v>592</v>
      </c>
      <c r="K59" t="s">
        <v>535</v>
      </c>
      <c r="L59" t="s">
        <v>561</v>
      </c>
      <c r="M59" s="3">
        <v>1626</v>
      </c>
    </row>
    <row r="60" spans="1:13">
      <c r="A60" s="16" t="s">
        <v>120</v>
      </c>
      <c r="B60" s="16" t="s">
        <v>123</v>
      </c>
      <c r="C60" s="16" t="s">
        <v>609</v>
      </c>
      <c r="D60" s="16" t="s">
        <v>593</v>
      </c>
      <c r="E60" s="16" t="s">
        <v>615</v>
      </c>
      <c r="F60" s="16">
        <v>2007</v>
      </c>
      <c r="G60" s="19"/>
      <c r="H60" s="16" t="s">
        <v>785</v>
      </c>
      <c r="I60" s="16" t="s">
        <v>439</v>
      </c>
      <c r="J60" s="16">
        <v>6870</v>
      </c>
      <c r="K60" s="16" t="s">
        <v>783</v>
      </c>
      <c r="L60" s="16" t="s">
        <v>437</v>
      </c>
      <c r="M60" s="20">
        <v>1668</v>
      </c>
    </row>
    <row r="61" spans="1:13">
      <c r="A61" t="s">
        <v>122</v>
      </c>
      <c r="B61" t="s">
        <v>692</v>
      </c>
      <c r="C61" t="s">
        <v>611</v>
      </c>
      <c r="D61" t="s">
        <v>593</v>
      </c>
      <c r="E61" t="s">
        <v>597</v>
      </c>
      <c r="G61" t="s">
        <v>691</v>
      </c>
      <c r="K61" t="s">
        <v>690</v>
      </c>
      <c r="L61" t="s">
        <v>433</v>
      </c>
      <c r="M61" s="3">
        <v>648</v>
      </c>
    </row>
    <row r="62" spans="1:13">
      <c r="L62" s="7"/>
      <c r="M62" s="3">
        <v>1797</v>
      </c>
    </row>
    <row r="63" spans="1:13">
      <c r="L63" s="7"/>
      <c r="M63" s="3">
        <v>1352</v>
      </c>
    </row>
  </sheetData>
  <sortState ref="A2:AH75">
    <sortCondition ref="A2:A7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
  <sheetViews>
    <sheetView tabSelected="1" workbookViewId="0">
      <selection activeCell="J29" sqref="J29"/>
    </sheetView>
  </sheetViews>
  <sheetFormatPr baseColWidth="10" defaultRowHeight="15" x14ac:dyDescent="0"/>
  <cols>
    <col min="1" max="1" width="6.1640625" bestFit="1" customWidth="1"/>
    <col min="2" max="2" width="40.83203125" bestFit="1" customWidth="1"/>
    <col min="5" max="5" width="15.83203125" customWidth="1"/>
    <col min="6" max="6" width="3.83203125" bestFit="1" customWidth="1"/>
    <col min="7" max="7" width="5" bestFit="1" customWidth="1"/>
    <col min="8" max="8" width="5.83203125" bestFit="1" customWidth="1"/>
    <col min="9" max="9" width="3.5" bestFit="1" customWidth="1"/>
    <col min="10" max="10" width="3.1640625" bestFit="1" customWidth="1"/>
    <col min="11" max="11" width="2.83203125" bestFit="1" customWidth="1"/>
    <col min="12" max="12" width="3.1640625" bestFit="1" customWidth="1"/>
    <col min="13" max="13" width="5.33203125" bestFit="1" customWidth="1"/>
    <col min="14" max="14" width="2.6640625" bestFit="1" customWidth="1"/>
    <col min="15" max="15" width="6" bestFit="1" customWidth="1"/>
    <col min="16" max="16" width="4.6640625" bestFit="1" customWidth="1"/>
    <col min="17" max="17" width="5.83203125" bestFit="1" customWidth="1"/>
    <col min="18" max="18" width="4.5" bestFit="1" customWidth="1"/>
    <col min="19" max="19" width="3.6640625" bestFit="1" customWidth="1"/>
    <col min="20" max="20" width="4.5" bestFit="1" customWidth="1"/>
    <col min="21" max="21" width="3.5" bestFit="1" customWidth="1"/>
    <col min="22" max="22" width="5.33203125" bestFit="1" customWidth="1"/>
    <col min="23" max="23" width="6.33203125" bestFit="1" customWidth="1"/>
    <col min="24" max="24" width="4" bestFit="1" customWidth="1"/>
    <col min="25" max="25" width="10.5" bestFit="1" customWidth="1"/>
    <col min="26" max="26" width="9.6640625" bestFit="1" customWidth="1"/>
    <col min="27" max="27" width="13.6640625" bestFit="1" customWidth="1"/>
  </cols>
  <sheetData>
    <row r="1" spans="1:27">
      <c r="A1" s="9" t="s">
        <v>158</v>
      </c>
      <c r="B1" s="2" t="s">
        <v>1</v>
      </c>
      <c r="C1" s="2" t="s">
        <v>159</v>
      </c>
      <c r="D1" s="1" t="s">
        <v>0</v>
      </c>
      <c r="E1" s="1" t="s">
        <v>124</v>
      </c>
      <c r="F1" s="9" t="s">
        <v>450</v>
      </c>
      <c r="G1" s="9" t="s">
        <v>451</v>
      </c>
      <c r="H1" s="9" t="s">
        <v>452</v>
      </c>
      <c r="I1" s="9" t="s">
        <v>453</v>
      </c>
      <c r="J1" s="9" t="s">
        <v>454</v>
      </c>
      <c r="K1" s="9" t="s">
        <v>455</v>
      </c>
      <c r="L1" s="9" t="s">
        <v>456</v>
      </c>
      <c r="M1" s="9" t="s">
        <v>457</v>
      </c>
      <c r="N1" s="9" t="s">
        <v>458</v>
      </c>
      <c r="O1" s="9" t="s">
        <v>459</v>
      </c>
      <c r="P1" s="9" t="s">
        <v>460</v>
      </c>
      <c r="Q1" s="9" t="s">
        <v>461</v>
      </c>
      <c r="R1" s="9" t="s">
        <v>462</v>
      </c>
      <c r="S1" s="9" t="s">
        <v>463</v>
      </c>
      <c r="T1" s="9" t="s">
        <v>464</v>
      </c>
      <c r="U1" s="9" t="s">
        <v>465</v>
      </c>
      <c r="V1" s="9" t="s">
        <v>466</v>
      </c>
      <c r="W1" s="9" t="s">
        <v>467</v>
      </c>
      <c r="X1" s="9" t="s">
        <v>468</v>
      </c>
      <c r="Y1" s="9" t="s">
        <v>469</v>
      </c>
      <c r="Z1" s="9"/>
      <c r="AA1" s="9"/>
    </row>
    <row r="2" spans="1:27">
      <c r="A2">
        <v>1</v>
      </c>
      <c r="B2" s="3" t="s">
        <v>3</v>
      </c>
      <c r="C2" s="3">
        <v>1551</v>
      </c>
      <c r="D2" s="3" t="s">
        <v>2</v>
      </c>
      <c r="E2" s="3" t="s">
        <v>125</v>
      </c>
    </row>
    <row r="3" spans="1:27">
      <c r="A3">
        <v>2</v>
      </c>
      <c r="B3" s="3" t="s">
        <v>5</v>
      </c>
      <c r="C3" s="3">
        <v>49</v>
      </c>
      <c r="D3" s="3" t="s">
        <v>4</v>
      </c>
      <c r="E3" t="s">
        <v>4</v>
      </c>
    </row>
    <row r="4" spans="1:27">
      <c r="A4">
        <v>3</v>
      </c>
      <c r="B4" s="3" t="s">
        <v>7</v>
      </c>
      <c r="C4" s="3">
        <v>373</v>
      </c>
      <c r="D4" s="3" t="s">
        <v>6</v>
      </c>
      <c r="E4" s="3" t="s">
        <v>6</v>
      </c>
    </row>
    <row r="5" spans="1:27">
      <c r="A5">
        <v>4</v>
      </c>
      <c r="B5" s="3" t="s">
        <v>9</v>
      </c>
      <c r="C5" s="3">
        <v>396</v>
      </c>
      <c r="D5" s="3" t="s">
        <v>8</v>
      </c>
      <c r="E5" s="16" t="s">
        <v>8</v>
      </c>
    </row>
    <row r="6" spans="1:27">
      <c r="A6">
        <v>5</v>
      </c>
      <c r="B6" s="3" t="s">
        <v>11</v>
      </c>
      <c r="C6" s="3">
        <v>1058</v>
      </c>
      <c r="D6" s="3" t="s">
        <v>10</v>
      </c>
      <c r="E6" s="16" t="s">
        <v>10</v>
      </c>
    </row>
    <row r="7" spans="1:27">
      <c r="A7">
        <v>6</v>
      </c>
      <c r="B7" s="3" t="s">
        <v>13</v>
      </c>
      <c r="C7" s="3">
        <v>43</v>
      </c>
      <c r="D7" s="4" t="s">
        <v>12</v>
      </c>
      <c r="E7" s="16" t="s">
        <v>12</v>
      </c>
    </row>
    <row r="8" spans="1:27">
      <c r="A8">
        <v>7</v>
      </c>
      <c r="B8" s="3" t="s">
        <v>15</v>
      </c>
      <c r="C8" s="3">
        <v>939</v>
      </c>
      <c r="D8" s="4" t="s">
        <v>14</v>
      </c>
      <c r="E8" s="16" t="s">
        <v>150</v>
      </c>
    </row>
    <row r="9" spans="1:27">
      <c r="A9">
        <v>8</v>
      </c>
      <c r="B9" s="3" t="s">
        <v>17</v>
      </c>
      <c r="C9" s="3">
        <v>1530</v>
      </c>
      <c r="D9" s="4" t="s">
        <v>16</v>
      </c>
      <c r="E9" s="4" t="s">
        <v>126</v>
      </c>
    </row>
    <row r="10" spans="1:27">
      <c r="A10">
        <v>9</v>
      </c>
      <c r="B10" s="3" t="s">
        <v>19</v>
      </c>
      <c r="C10" s="3">
        <v>683</v>
      </c>
      <c r="D10" s="4" t="s">
        <v>18</v>
      </c>
      <c r="E10" s="16" t="s">
        <v>18</v>
      </c>
    </row>
    <row r="11" spans="1:27">
      <c r="A11">
        <v>10</v>
      </c>
      <c r="B11" s="3" t="s">
        <v>21</v>
      </c>
      <c r="C11" s="3">
        <v>1088</v>
      </c>
      <c r="D11" s="4" t="s">
        <v>20</v>
      </c>
      <c r="E11" s="16" t="s">
        <v>20</v>
      </c>
    </row>
    <row r="12" spans="1:27">
      <c r="A12">
        <v>11</v>
      </c>
      <c r="B12" s="3" t="s">
        <v>23</v>
      </c>
      <c r="C12" s="3">
        <v>1160</v>
      </c>
      <c r="D12" s="4" t="s">
        <v>22</v>
      </c>
      <c r="E12" s="16" t="s">
        <v>127</v>
      </c>
    </row>
    <row r="13" spans="1:27">
      <c r="A13">
        <v>12</v>
      </c>
      <c r="B13" s="3" t="s">
        <v>25</v>
      </c>
      <c r="C13" s="3">
        <v>1026</v>
      </c>
      <c r="D13" s="4" t="s">
        <v>24</v>
      </c>
      <c r="E13" s="8" t="s">
        <v>128</v>
      </c>
    </row>
    <row r="14" spans="1:27">
      <c r="A14">
        <v>13</v>
      </c>
      <c r="B14" s="3" t="s">
        <v>27</v>
      </c>
      <c r="C14" s="3">
        <v>1275</v>
      </c>
      <c r="D14" s="4" t="s">
        <v>26</v>
      </c>
      <c r="E14" s="16" t="s">
        <v>26</v>
      </c>
    </row>
    <row r="15" spans="1:27">
      <c r="A15">
        <v>14</v>
      </c>
      <c r="B15" s="3" t="s">
        <v>29</v>
      </c>
      <c r="C15" s="3">
        <v>1480</v>
      </c>
      <c r="D15" s="3" t="s">
        <v>28</v>
      </c>
      <c r="E15" s="16" t="s">
        <v>28</v>
      </c>
    </row>
    <row r="16" spans="1:27">
      <c r="A16">
        <v>15</v>
      </c>
      <c r="B16" s="3" t="s">
        <v>31</v>
      </c>
      <c r="C16" s="3">
        <v>1087</v>
      </c>
      <c r="D16" s="3" t="s">
        <v>30</v>
      </c>
      <c r="E16" s="16" t="s">
        <v>138</v>
      </c>
    </row>
    <row r="17" spans="1:5">
      <c r="A17">
        <v>16</v>
      </c>
      <c r="B17" s="3" t="s">
        <v>33</v>
      </c>
      <c r="C17" s="3">
        <v>92</v>
      </c>
      <c r="D17" s="3" t="s">
        <v>32</v>
      </c>
      <c r="E17" s="16" t="s">
        <v>32</v>
      </c>
    </row>
    <row r="18" spans="1:5">
      <c r="A18">
        <v>17</v>
      </c>
      <c r="B18" s="3" t="s">
        <v>35</v>
      </c>
      <c r="C18" s="3">
        <v>623</v>
      </c>
      <c r="D18" s="3" t="s">
        <v>34</v>
      </c>
      <c r="E18" s="16" t="s">
        <v>137</v>
      </c>
    </row>
    <row r="19" spans="1:5">
      <c r="A19">
        <v>18</v>
      </c>
      <c r="B19" s="3" t="s">
        <v>37</v>
      </c>
      <c r="C19" s="3">
        <v>96</v>
      </c>
      <c r="D19" s="3" t="s">
        <v>36</v>
      </c>
      <c r="E19" s="16" t="s">
        <v>154</v>
      </c>
    </row>
    <row r="20" spans="1:5">
      <c r="A20">
        <v>19</v>
      </c>
      <c r="B20" s="3" t="s">
        <v>39</v>
      </c>
      <c r="C20" s="3">
        <v>852</v>
      </c>
      <c r="D20" s="3" t="s">
        <v>38</v>
      </c>
      <c r="E20" s="4" t="s">
        <v>129</v>
      </c>
    </row>
    <row r="21" spans="1:5">
      <c r="A21">
        <v>20</v>
      </c>
      <c r="B21" s="3" t="s">
        <v>41</v>
      </c>
      <c r="C21" s="3">
        <v>517</v>
      </c>
      <c r="D21" s="3" t="s">
        <v>40</v>
      </c>
      <c r="E21" s="16" t="s">
        <v>153</v>
      </c>
    </row>
    <row r="22" spans="1:5">
      <c r="A22">
        <v>21</v>
      </c>
      <c r="B22" s="3" t="s">
        <v>43</v>
      </c>
      <c r="C22" s="3">
        <v>632</v>
      </c>
      <c r="D22" s="4" t="s">
        <v>42</v>
      </c>
      <c r="E22" s="16" t="s">
        <v>139</v>
      </c>
    </row>
    <row r="23" spans="1:5">
      <c r="A23">
        <v>22</v>
      </c>
      <c r="B23" s="4" t="s">
        <v>45</v>
      </c>
      <c r="C23" s="3">
        <v>330</v>
      </c>
      <c r="D23" s="4" t="s">
        <v>44</v>
      </c>
      <c r="E23" s="8" t="s">
        <v>152</v>
      </c>
    </row>
    <row r="24" spans="1:5">
      <c r="A24">
        <v>23</v>
      </c>
      <c r="B24" s="8" t="s">
        <v>46</v>
      </c>
      <c r="C24" s="3">
        <v>1797</v>
      </c>
      <c r="D24" s="7"/>
      <c r="E24" s="16" t="s">
        <v>140</v>
      </c>
    </row>
    <row r="25" spans="1:5">
      <c r="A25">
        <v>24</v>
      </c>
      <c r="B25" s="4" t="s">
        <v>48</v>
      </c>
      <c r="C25" s="3">
        <v>6</v>
      </c>
      <c r="D25" s="4" t="s">
        <v>47</v>
      </c>
      <c r="E25" s="4" t="s">
        <v>47</v>
      </c>
    </row>
    <row r="26" spans="1:5">
      <c r="A26">
        <v>25</v>
      </c>
      <c r="B26" s="4" t="s">
        <v>50</v>
      </c>
      <c r="C26" s="3">
        <v>1305</v>
      </c>
      <c r="D26" s="4" t="s">
        <v>49</v>
      </c>
      <c r="E26" s="4" t="s">
        <v>130</v>
      </c>
    </row>
    <row r="27" spans="1:5">
      <c r="A27">
        <v>26</v>
      </c>
      <c r="B27" s="4" t="s">
        <v>52</v>
      </c>
      <c r="C27" s="3">
        <v>1879</v>
      </c>
      <c r="D27" s="4" t="s">
        <v>51</v>
      </c>
      <c r="E27" s="16" t="s">
        <v>141</v>
      </c>
    </row>
    <row r="28" spans="1:5">
      <c r="A28">
        <v>27</v>
      </c>
      <c r="B28" s="4" t="s">
        <v>54</v>
      </c>
      <c r="C28" s="3">
        <v>332</v>
      </c>
      <c r="D28" s="4" t="s">
        <v>53</v>
      </c>
      <c r="E28" s="16" t="s">
        <v>155</v>
      </c>
    </row>
    <row r="29" spans="1:5">
      <c r="A29">
        <v>28</v>
      </c>
      <c r="B29" s="4" t="s">
        <v>56</v>
      </c>
      <c r="C29" s="3">
        <v>311</v>
      </c>
      <c r="D29" s="4" t="s">
        <v>55</v>
      </c>
      <c r="E29" s="4" t="s">
        <v>131</v>
      </c>
    </row>
    <row r="30" spans="1:5">
      <c r="A30">
        <v>29</v>
      </c>
      <c r="B30" s="8" t="s">
        <v>57</v>
      </c>
      <c r="C30" s="3">
        <v>1352</v>
      </c>
      <c r="D30" s="7"/>
      <c r="E30" s="4" t="s">
        <v>156</v>
      </c>
    </row>
    <row r="31" spans="1:5">
      <c r="A31">
        <v>30</v>
      </c>
      <c r="B31" s="3" t="s">
        <v>59</v>
      </c>
      <c r="C31" s="3">
        <v>771</v>
      </c>
      <c r="D31" s="4" t="s">
        <v>58</v>
      </c>
      <c r="E31" s="16" t="s">
        <v>142</v>
      </c>
    </row>
    <row r="32" spans="1:5">
      <c r="A32">
        <v>31</v>
      </c>
      <c r="B32" s="3" t="s">
        <v>61</v>
      </c>
      <c r="C32" s="3">
        <v>1057</v>
      </c>
      <c r="D32" s="3" t="s">
        <v>60</v>
      </c>
      <c r="E32" s="16" t="s">
        <v>143</v>
      </c>
    </row>
    <row r="33" spans="1:5">
      <c r="A33">
        <v>32</v>
      </c>
      <c r="B33" s="3" t="s">
        <v>63</v>
      </c>
      <c r="C33" s="3">
        <v>1628</v>
      </c>
      <c r="D33" s="3" t="s">
        <v>62</v>
      </c>
      <c r="E33" s="16" t="s">
        <v>136</v>
      </c>
    </row>
    <row r="34" spans="1:5">
      <c r="A34">
        <v>33</v>
      </c>
      <c r="B34" s="3" t="s">
        <v>65</v>
      </c>
      <c r="C34" s="3">
        <v>525</v>
      </c>
      <c r="D34" s="3" t="s">
        <v>64</v>
      </c>
      <c r="E34" s="16" t="s">
        <v>64</v>
      </c>
    </row>
    <row r="35" spans="1:5">
      <c r="A35">
        <v>34</v>
      </c>
      <c r="B35" s="3" t="s">
        <v>67</v>
      </c>
      <c r="C35" s="3">
        <v>1944</v>
      </c>
      <c r="D35" s="3" t="s">
        <v>66</v>
      </c>
      <c r="E35" s="16" t="s">
        <v>66</v>
      </c>
    </row>
    <row r="36" spans="1:5">
      <c r="A36">
        <v>35</v>
      </c>
      <c r="B36" s="3" t="s">
        <v>69</v>
      </c>
      <c r="C36" s="3">
        <v>1274</v>
      </c>
      <c r="D36" s="3" t="s">
        <v>68</v>
      </c>
      <c r="E36" s="4" t="s">
        <v>132</v>
      </c>
    </row>
    <row r="37" spans="1:5">
      <c r="A37">
        <v>36</v>
      </c>
      <c r="B37" s="3" t="s">
        <v>71</v>
      </c>
      <c r="C37" s="3">
        <v>1912</v>
      </c>
      <c r="D37" s="3" t="s">
        <v>70</v>
      </c>
      <c r="E37" s="16" t="s">
        <v>157</v>
      </c>
    </row>
    <row r="38" spans="1:5">
      <c r="A38">
        <v>37</v>
      </c>
      <c r="B38" s="3" t="s">
        <v>73</v>
      </c>
      <c r="C38" s="3">
        <v>473</v>
      </c>
      <c r="D38" s="3" t="s">
        <v>72</v>
      </c>
      <c r="E38" s="16" t="s">
        <v>72</v>
      </c>
    </row>
    <row r="39" spans="1:5">
      <c r="A39">
        <v>38</v>
      </c>
      <c r="B39" s="3" t="s">
        <v>75</v>
      </c>
      <c r="C39" s="3">
        <v>185</v>
      </c>
      <c r="D39" s="3" t="s">
        <v>74</v>
      </c>
      <c r="E39" s="16" t="s">
        <v>74</v>
      </c>
    </row>
    <row r="40" spans="1:5">
      <c r="A40">
        <v>39</v>
      </c>
      <c r="B40" s="3" t="s">
        <v>77</v>
      </c>
      <c r="C40" s="3">
        <v>1906</v>
      </c>
      <c r="D40" s="3" t="s">
        <v>76</v>
      </c>
      <c r="E40" s="16" t="s">
        <v>144</v>
      </c>
    </row>
    <row r="41" spans="1:5">
      <c r="A41">
        <v>40</v>
      </c>
      <c r="B41" s="3" t="s">
        <v>79</v>
      </c>
      <c r="C41" s="3">
        <v>1902</v>
      </c>
      <c r="D41" s="3" t="s">
        <v>78</v>
      </c>
      <c r="E41" s="16" t="s">
        <v>78</v>
      </c>
    </row>
    <row r="42" spans="1:5">
      <c r="A42">
        <v>41</v>
      </c>
      <c r="B42" s="3" t="s">
        <v>81</v>
      </c>
      <c r="C42" s="3">
        <v>1591</v>
      </c>
      <c r="D42" s="3" t="s">
        <v>80</v>
      </c>
      <c r="E42" s="16" t="s">
        <v>80</v>
      </c>
    </row>
    <row r="43" spans="1:5">
      <c r="A43">
        <v>42</v>
      </c>
      <c r="B43" s="3" t="s">
        <v>83</v>
      </c>
      <c r="C43" s="3">
        <v>1575</v>
      </c>
      <c r="D43" s="3" t="s">
        <v>82</v>
      </c>
      <c r="E43" s="4" t="s">
        <v>133</v>
      </c>
    </row>
    <row r="44" spans="1:5">
      <c r="A44">
        <v>43</v>
      </c>
      <c r="B44" s="3" t="s">
        <v>85</v>
      </c>
      <c r="C44" s="3">
        <v>1898</v>
      </c>
      <c r="D44" s="3" t="s">
        <v>84</v>
      </c>
      <c r="E44" s="16" t="s">
        <v>146</v>
      </c>
    </row>
    <row r="45" spans="1:5">
      <c r="A45">
        <v>44</v>
      </c>
      <c r="B45" s="3" t="s">
        <v>87</v>
      </c>
      <c r="C45" s="3">
        <v>625</v>
      </c>
      <c r="D45" s="3" t="s">
        <v>86</v>
      </c>
      <c r="E45" s="16" t="s">
        <v>86</v>
      </c>
    </row>
    <row r="46" spans="1:5">
      <c r="A46">
        <v>45</v>
      </c>
      <c r="B46" s="3" t="s">
        <v>89</v>
      </c>
      <c r="C46" s="3">
        <v>568</v>
      </c>
      <c r="D46" s="3" t="s">
        <v>88</v>
      </c>
      <c r="E46" s="16" t="s">
        <v>88</v>
      </c>
    </row>
    <row r="47" spans="1:5">
      <c r="A47">
        <v>46</v>
      </c>
      <c r="B47" s="3" t="s">
        <v>91</v>
      </c>
      <c r="C47" s="3">
        <v>572</v>
      </c>
      <c r="D47" s="3" t="s">
        <v>90</v>
      </c>
      <c r="E47" s="16" t="s">
        <v>90</v>
      </c>
    </row>
    <row r="48" spans="1:5">
      <c r="A48">
        <v>47</v>
      </c>
      <c r="B48" s="3" t="s">
        <v>93</v>
      </c>
      <c r="C48" s="3">
        <v>998</v>
      </c>
      <c r="D48" s="3" t="s">
        <v>92</v>
      </c>
      <c r="E48" s="16" t="s">
        <v>92</v>
      </c>
    </row>
    <row r="49" spans="1:5">
      <c r="A49">
        <v>48</v>
      </c>
      <c r="B49" s="3" t="s">
        <v>95</v>
      </c>
      <c r="C49" s="3">
        <v>172</v>
      </c>
      <c r="D49" s="3" t="s">
        <v>94</v>
      </c>
      <c r="E49" s="16" t="s">
        <v>151</v>
      </c>
    </row>
    <row r="50" spans="1:5">
      <c r="A50">
        <v>49</v>
      </c>
      <c r="B50" s="3" t="s">
        <v>97</v>
      </c>
      <c r="C50" s="3">
        <v>1042</v>
      </c>
      <c r="D50" s="3" t="s">
        <v>96</v>
      </c>
      <c r="E50" s="16" t="s">
        <v>96</v>
      </c>
    </row>
    <row r="51" spans="1:5">
      <c r="A51">
        <v>50</v>
      </c>
      <c r="B51" s="3" t="s">
        <v>99</v>
      </c>
      <c r="C51" s="3">
        <v>1905</v>
      </c>
      <c r="D51" s="3" t="s">
        <v>98</v>
      </c>
      <c r="E51" s="16" t="s">
        <v>98</v>
      </c>
    </row>
    <row r="52" spans="1:5">
      <c r="A52">
        <v>51</v>
      </c>
      <c r="B52" s="4" t="s">
        <v>101</v>
      </c>
      <c r="C52" s="3">
        <v>1926</v>
      </c>
      <c r="D52" s="4" t="s">
        <v>100</v>
      </c>
      <c r="E52" s="16" t="s">
        <v>147</v>
      </c>
    </row>
    <row r="53" spans="1:5">
      <c r="A53">
        <v>52</v>
      </c>
      <c r="B53" s="3" t="s">
        <v>103</v>
      </c>
      <c r="C53" s="3">
        <v>1044</v>
      </c>
      <c r="D53" s="3" t="s">
        <v>102</v>
      </c>
      <c r="E53" s="16" t="s">
        <v>145</v>
      </c>
    </row>
    <row r="54" spans="1:5">
      <c r="A54">
        <v>53</v>
      </c>
      <c r="B54" s="3" t="s">
        <v>105</v>
      </c>
      <c r="C54" s="3">
        <v>880</v>
      </c>
      <c r="D54" s="3" t="s">
        <v>104</v>
      </c>
      <c r="E54" s="16" t="s">
        <v>104</v>
      </c>
    </row>
    <row r="55" spans="1:5">
      <c r="A55">
        <v>54</v>
      </c>
      <c r="B55" s="4" t="s">
        <v>107</v>
      </c>
      <c r="C55" s="3">
        <v>1253</v>
      </c>
      <c r="D55" s="4" t="s">
        <v>106</v>
      </c>
      <c r="E55" s="16" t="s">
        <v>134</v>
      </c>
    </row>
    <row r="56" spans="1:5">
      <c r="A56">
        <v>55</v>
      </c>
      <c r="B56" s="3" t="s">
        <v>109</v>
      </c>
      <c r="C56" s="3">
        <v>480</v>
      </c>
      <c r="D56" s="3" t="s">
        <v>108</v>
      </c>
      <c r="E56" s="16" t="s">
        <v>108</v>
      </c>
    </row>
    <row r="57" spans="1:5">
      <c r="A57">
        <v>56</v>
      </c>
      <c r="B57" s="3" t="s">
        <v>111</v>
      </c>
      <c r="C57" s="3">
        <v>1891</v>
      </c>
      <c r="D57" s="3" t="s">
        <v>110</v>
      </c>
      <c r="E57" s="16" t="s">
        <v>135</v>
      </c>
    </row>
    <row r="58" spans="1:5">
      <c r="A58">
        <v>57</v>
      </c>
      <c r="B58" s="3" t="s">
        <v>113</v>
      </c>
      <c r="C58" s="3">
        <v>1325</v>
      </c>
      <c r="D58" s="3" t="s">
        <v>112</v>
      </c>
      <c r="E58" s="16" t="s">
        <v>112</v>
      </c>
    </row>
    <row r="59" spans="1:5">
      <c r="A59">
        <v>58</v>
      </c>
      <c r="B59" s="3" t="s">
        <v>115</v>
      </c>
      <c r="C59" s="3">
        <v>764</v>
      </c>
      <c r="D59" s="3" t="s">
        <v>114</v>
      </c>
      <c r="E59" t="s">
        <v>114</v>
      </c>
    </row>
    <row r="60" spans="1:5">
      <c r="A60">
        <v>59</v>
      </c>
      <c r="B60" s="3" t="s">
        <v>117</v>
      </c>
      <c r="C60" s="3">
        <v>986</v>
      </c>
      <c r="D60" s="3" t="s">
        <v>116</v>
      </c>
      <c r="E60" t="s">
        <v>149</v>
      </c>
    </row>
    <row r="61" spans="1:5">
      <c r="A61">
        <v>60</v>
      </c>
      <c r="B61" s="3" t="s">
        <v>119</v>
      </c>
      <c r="C61" s="3">
        <v>1626</v>
      </c>
      <c r="D61" s="3" t="s">
        <v>118</v>
      </c>
      <c r="E61" t="s">
        <v>118</v>
      </c>
    </row>
    <row r="62" spans="1:5">
      <c r="A62">
        <v>61</v>
      </c>
      <c r="B62" s="3" t="s">
        <v>121</v>
      </c>
      <c r="C62" s="3">
        <v>648</v>
      </c>
      <c r="D62" s="3" t="s">
        <v>122</v>
      </c>
      <c r="E62" t="s">
        <v>122</v>
      </c>
    </row>
    <row r="63" spans="1:5">
      <c r="A63">
        <v>62</v>
      </c>
      <c r="B63" s="3" t="s">
        <v>123</v>
      </c>
      <c r="C63" s="3">
        <v>1668</v>
      </c>
      <c r="D63" s="3" t="s">
        <v>120</v>
      </c>
      <c r="E63" s="16" t="s">
        <v>148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E17" sqref="E17"/>
    </sheetView>
  </sheetViews>
  <sheetFormatPr baseColWidth="10" defaultRowHeight="15" x14ac:dyDescent="0"/>
  <sheetData>
    <row r="1" spans="1:6">
      <c r="A1" s="9" t="s">
        <v>697</v>
      </c>
      <c r="B1" s="9" t="s">
        <v>698</v>
      </c>
      <c r="C1" s="9" t="s">
        <v>702</v>
      </c>
      <c r="D1" s="9" t="s">
        <v>699</v>
      </c>
      <c r="E1" s="9" t="s">
        <v>700</v>
      </c>
      <c r="F1" s="9" t="s">
        <v>701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F6" sqref="F6:F17"/>
    </sheetView>
  </sheetViews>
  <sheetFormatPr baseColWidth="10" defaultRowHeight="15" x14ac:dyDescent="0"/>
  <cols>
    <col min="2" max="2" width="37.6640625" bestFit="1" customWidth="1"/>
  </cols>
  <sheetData>
    <row r="1" spans="1:6">
      <c r="A1" s="9" t="s">
        <v>1</v>
      </c>
      <c r="B1" s="9" t="s">
        <v>885</v>
      </c>
    </row>
    <row r="2" spans="1:6">
      <c r="A2" t="s">
        <v>883</v>
      </c>
      <c r="B2" t="s">
        <v>884</v>
      </c>
    </row>
    <row r="3" spans="1:6">
      <c r="A3" t="s">
        <v>807</v>
      </c>
      <c r="B3" t="s">
        <v>839</v>
      </c>
    </row>
    <row r="4" spans="1:6">
      <c r="A4" t="s">
        <v>808</v>
      </c>
      <c r="B4" t="s">
        <v>840</v>
      </c>
    </row>
    <row r="5" spans="1:6">
      <c r="A5" t="s">
        <v>809</v>
      </c>
      <c r="B5" t="s">
        <v>841</v>
      </c>
    </row>
    <row r="6" spans="1:6">
      <c r="A6" t="s">
        <v>810</v>
      </c>
      <c r="B6" t="s">
        <v>842</v>
      </c>
      <c r="F6" s="27" t="s">
        <v>0</v>
      </c>
    </row>
    <row r="7" spans="1:6">
      <c r="A7" t="s">
        <v>811</v>
      </c>
      <c r="B7" t="s">
        <v>843</v>
      </c>
      <c r="F7" s="27" t="s">
        <v>888</v>
      </c>
    </row>
    <row r="8" spans="1:6">
      <c r="A8" t="s">
        <v>812</v>
      </c>
      <c r="B8" t="s">
        <v>844</v>
      </c>
      <c r="F8" s="27" t="s">
        <v>889</v>
      </c>
    </row>
    <row r="9" spans="1:6">
      <c r="A9" t="s">
        <v>813</v>
      </c>
      <c r="B9" t="s">
        <v>845</v>
      </c>
      <c r="F9" s="27" t="s">
        <v>890</v>
      </c>
    </row>
    <row r="10" spans="1:6">
      <c r="A10" t="s">
        <v>814</v>
      </c>
      <c r="B10" t="s">
        <v>846</v>
      </c>
      <c r="F10" s="27" t="s">
        <v>891</v>
      </c>
    </row>
    <row r="11" spans="1:6">
      <c r="A11" t="s">
        <v>847</v>
      </c>
      <c r="B11" t="s">
        <v>848</v>
      </c>
      <c r="F11" s="27" t="s">
        <v>892</v>
      </c>
    </row>
    <row r="12" spans="1:6">
      <c r="A12" t="s">
        <v>815</v>
      </c>
      <c r="B12" t="s">
        <v>849</v>
      </c>
      <c r="F12" s="27" t="s">
        <v>893</v>
      </c>
    </row>
    <row r="13" spans="1:6">
      <c r="A13" t="s">
        <v>816</v>
      </c>
      <c r="B13" t="s">
        <v>850</v>
      </c>
      <c r="F13" s="27" t="s">
        <v>894</v>
      </c>
    </row>
    <row r="14" spans="1:6">
      <c r="A14" t="s">
        <v>851</v>
      </c>
      <c r="B14" t="s">
        <v>852</v>
      </c>
      <c r="F14" s="27" t="s">
        <v>895</v>
      </c>
    </row>
    <row r="15" spans="1:6">
      <c r="A15" t="s">
        <v>853</v>
      </c>
      <c r="B15" t="s">
        <v>854</v>
      </c>
      <c r="F15" s="27" t="s">
        <v>896</v>
      </c>
    </row>
    <row r="16" spans="1:6">
      <c r="A16" t="s">
        <v>855</v>
      </c>
      <c r="B16" t="s">
        <v>856</v>
      </c>
      <c r="F16" s="27" t="s">
        <v>897</v>
      </c>
    </row>
    <row r="17" spans="1:6">
      <c r="A17" t="s">
        <v>857</v>
      </c>
      <c r="B17" t="s">
        <v>858</v>
      </c>
      <c r="F17" s="27" t="s">
        <v>898</v>
      </c>
    </row>
    <row r="18" spans="1:6">
      <c r="A18" t="s">
        <v>859</v>
      </c>
      <c r="B18" t="s">
        <v>860</v>
      </c>
    </row>
    <row r="19" spans="1:6">
      <c r="A19" t="s">
        <v>861</v>
      </c>
      <c r="B19" t="s">
        <v>862</v>
      </c>
    </row>
    <row r="20" spans="1:6">
      <c r="A20" t="s">
        <v>863</v>
      </c>
      <c r="B20" t="s">
        <v>864</v>
      </c>
    </row>
    <row r="21" spans="1:6">
      <c r="A21" t="s">
        <v>865</v>
      </c>
      <c r="B21" t="s">
        <v>866</v>
      </c>
    </row>
    <row r="22" spans="1:6">
      <c r="A22" t="s">
        <v>867</v>
      </c>
      <c r="B22" t="s">
        <v>868</v>
      </c>
    </row>
    <row r="23" spans="1:6">
      <c r="A23" t="s">
        <v>869</v>
      </c>
      <c r="B23" t="s">
        <v>870</v>
      </c>
    </row>
    <row r="24" spans="1:6">
      <c r="A24" t="s">
        <v>871</v>
      </c>
      <c r="B24" t="s">
        <v>872</v>
      </c>
    </row>
    <row r="25" spans="1:6">
      <c r="A25" t="s">
        <v>873</v>
      </c>
      <c r="B25" t="s">
        <v>874</v>
      </c>
    </row>
    <row r="26" spans="1:6">
      <c r="A26" t="s">
        <v>875</v>
      </c>
      <c r="B26" t="s">
        <v>876</v>
      </c>
    </row>
    <row r="27" spans="1:6">
      <c r="A27" s="15" t="s">
        <v>877</v>
      </c>
      <c r="B27" t="s">
        <v>878</v>
      </c>
    </row>
    <row r="28" spans="1:6">
      <c r="A28" s="23" t="s">
        <v>879</v>
      </c>
      <c r="B28" t="s">
        <v>880</v>
      </c>
    </row>
    <row r="29" spans="1:6">
      <c r="A29" s="23" t="s">
        <v>881</v>
      </c>
      <c r="B29" t="s">
        <v>882</v>
      </c>
    </row>
    <row r="30" spans="1:6">
      <c r="A30" s="15" t="s">
        <v>886</v>
      </c>
      <c r="B30" s="15" t="s">
        <v>886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7"/>
  <sheetViews>
    <sheetView topLeftCell="A44" workbookViewId="0">
      <selection activeCell="B77" sqref="B77:M77"/>
    </sheetView>
  </sheetViews>
  <sheetFormatPr baseColWidth="10" defaultRowHeight="15" x14ac:dyDescent="0"/>
  <cols>
    <col min="1" max="1" width="53.1640625" bestFit="1" customWidth="1"/>
    <col min="8" max="8" width="10.83203125" style="11"/>
  </cols>
  <sheetData>
    <row r="1" spans="1:31">
      <c r="A1" s="11" t="s">
        <v>751</v>
      </c>
      <c r="B1" s="11" t="s">
        <v>10</v>
      </c>
      <c r="G1" s="9" t="s">
        <v>159</v>
      </c>
      <c r="H1" s="11" t="s">
        <v>748</v>
      </c>
      <c r="I1" t="s">
        <v>807</v>
      </c>
      <c r="J1" t="s">
        <v>817</v>
      </c>
      <c r="K1" t="s">
        <v>818</v>
      </c>
      <c r="L1" t="s">
        <v>819</v>
      </c>
      <c r="M1" t="s">
        <v>820</v>
      </c>
      <c r="N1" t="s">
        <v>821</v>
      </c>
      <c r="O1" t="s">
        <v>822</v>
      </c>
      <c r="P1" t="s">
        <v>823</v>
      </c>
      <c r="Q1" t="s">
        <v>824</v>
      </c>
      <c r="R1" t="s">
        <v>825</v>
      </c>
      <c r="S1" t="s">
        <v>826</v>
      </c>
      <c r="T1" t="s">
        <v>827</v>
      </c>
      <c r="U1" t="s">
        <v>828</v>
      </c>
      <c r="V1" t="s">
        <v>829</v>
      </c>
      <c r="W1" t="s">
        <v>830</v>
      </c>
      <c r="X1" t="s">
        <v>831</v>
      </c>
      <c r="Y1" t="s">
        <v>832</v>
      </c>
      <c r="Z1" t="s">
        <v>833</v>
      </c>
      <c r="AA1" t="s">
        <v>834</v>
      </c>
      <c r="AB1" t="s">
        <v>835</v>
      </c>
      <c r="AC1" t="s">
        <v>836</v>
      </c>
      <c r="AD1" t="s">
        <v>837</v>
      </c>
      <c r="AE1" t="s">
        <v>838</v>
      </c>
    </row>
    <row r="2" spans="1:31">
      <c r="A2" s="11" t="s">
        <v>754</v>
      </c>
      <c r="B2" s="11" t="s">
        <v>16</v>
      </c>
      <c r="G2">
        <v>6</v>
      </c>
      <c r="H2" s="11" t="s">
        <v>747</v>
      </c>
    </row>
    <row r="3" spans="1:31">
      <c r="A3" s="11" t="s">
        <v>758</v>
      </c>
      <c r="B3" s="11" t="s">
        <v>22</v>
      </c>
      <c r="G3">
        <v>43</v>
      </c>
      <c r="H3" s="11" t="s">
        <v>746</v>
      </c>
    </row>
    <row r="4" spans="1:31">
      <c r="A4" s="11" t="s">
        <v>764</v>
      </c>
      <c r="B4" s="11" t="s">
        <v>30</v>
      </c>
      <c r="G4">
        <v>49</v>
      </c>
      <c r="H4" s="11" t="s">
        <v>745</v>
      </c>
    </row>
    <row r="5" spans="1:31">
      <c r="A5" s="11" t="s">
        <v>769</v>
      </c>
      <c r="B5" s="11" t="s">
        <v>55</v>
      </c>
      <c r="G5">
        <v>92</v>
      </c>
      <c r="H5" s="11" t="s">
        <v>712</v>
      </c>
    </row>
    <row r="6" spans="1:31">
      <c r="A6" s="11" t="s">
        <v>772</v>
      </c>
      <c r="B6" s="11" t="s">
        <v>70</v>
      </c>
      <c r="G6">
        <v>96</v>
      </c>
      <c r="H6" s="11" t="s">
        <v>718</v>
      </c>
    </row>
    <row r="7" spans="1:31">
      <c r="A7" s="11" t="s">
        <v>776</v>
      </c>
      <c r="B7" s="11" t="s">
        <v>80</v>
      </c>
      <c r="G7">
        <v>172</v>
      </c>
      <c r="H7" s="11" t="s">
        <v>744</v>
      </c>
    </row>
    <row r="8" spans="1:31">
      <c r="A8" s="11" t="s">
        <v>779</v>
      </c>
      <c r="B8" s="11" t="s">
        <v>88</v>
      </c>
      <c r="G8">
        <v>185</v>
      </c>
      <c r="H8" s="11" t="s">
        <v>743</v>
      </c>
    </row>
    <row r="9" spans="1:31">
      <c r="A9" s="11" t="s">
        <v>784</v>
      </c>
      <c r="B9" s="11" t="s">
        <v>120</v>
      </c>
      <c r="G9">
        <v>311</v>
      </c>
      <c r="H9" s="11" t="s">
        <v>740</v>
      </c>
    </row>
    <row r="10" spans="1:31">
      <c r="G10">
        <v>330</v>
      </c>
      <c r="H10" s="11" t="s">
        <v>742</v>
      </c>
    </row>
    <row r="11" spans="1:31">
      <c r="G11">
        <v>332</v>
      </c>
      <c r="H11" s="11" t="s">
        <v>741</v>
      </c>
    </row>
    <row r="12" spans="1:31">
      <c r="G12">
        <v>373</v>
      </c>
      <c r="H12" s="11" t="s">
        <v>731</v>
      </c>
    </row>
    <row r="13" spans="1:31">
      <c r="G13">
        <v>396</v>
      </c>
      <c r="H13" s="11" t="s">
        <v>712</v>
      </c>
    </row>
    <row r="14" spans="1:31">
      <c r="G14">
        <v>473</v>
      </c>
      <c r="H14" s="11" t="s">
        <v>716</v>
      </c>
    </row>
    <row r="15" spans="1:31">
      <c r="G15">
        <v>480</v>
      </c>
      <c r="H15" s="11" t="s">
        <v>740</v>
      </c>
    </row>
    <row r="16" spans="1:31">
      <c r="G16">
        <v>517</v>
      </c>
      <c r="H16" s="11" t="s">
        <v>739</v>
      </c>
    </row>
    <row r="17" spans="7:8">
      <c r="G17">
        <v>525</v>
      </c>
      <c r="H17" s="11" t="s">
        <v>738</v>
      </c>
    </row>
    <row r="18" spans="7:8">
      <c r="G18">
        <v>568</v>
      </c>
      <c r="H18" s="11" t="s">
        <v>704</v>
      </c>
    </row>
    <row r="19" spans="7:8">
      <c r="G19">
        <v>572</v>
      </c>
      <c r="H19" s="11" t="s">
        <v>737</v>
      </c>
    </row>
    <row r="20" spans="7:8">
      <c r="G20">
        <v>623</v>
      </c>
      <c r="H20" s="11" t="s">
        <v>732</v>
      </c>
    </row>
    <row r="21" spans="7:8">
      <c r="G21">
        <v>625</v>
      </c>
      <c r="H21" s="11" t="s">
        <v>736</v>
      </c>
    </row>
    <row r="22" spans="7:8">
      <c r="G22">
        <v>632</v>
      </c>
      <c r="H22" s="11" t="s">
        <v>735</v>
      </c>
    </row>
    <row r="23" spans="7:8">
      <c r="G23">
        <v>648</v>
      </c>
      <c r="H23" s="11" t="s">
        <v>723</v>
      </c>
    </row>
    <row r="24" spans="7:8">
      <c r="G24">
        <v>683</v>
      </c>
      <c r="H24" s="11" t="s">
        <v>734</v>
      </c>
    </row>
    <row r="25" spans="7:8">
      <c r="G25">
        <v>764</v>
      </c>
      <c r="H25" s="11" t="s">
        <v>712</v>
      </c>
    </row>
    <row r="26" spans="7:8">
      <c r="G26">
        <v>771</v>
      </c>
      <c r="H26" s="11" t="s">
        <v>733</v>
      </c>
    </row>
    <row r="27" spans="7:8">
      <c r="G27">
        <v>852</v>
      </c>
      <c r="H27" s="11" t="s">
        <v>732</v>
      </c>
    </row>
    <row r="28" spans="7:8">
      <c r="G28">
        <v>880</v>
      </c>
      <c r="H28" s="11" t="s">
        <v>731</v>
      </c>
    </row>
    <row r="29" spans="7:8">
      <c r="G29">
        <v>939</v>
      </c>
      <c r="H29" s="11" t="s">
        <v>730</v>
      </c>
    </row>
    <row r="30" spans="7:8">
      <c r="G30">
        <v>986</v>
      </c>
      <c r="H30" s="11" t="s">
        <v>729</v>
      </c>
    </row>
    <row r="31" spans="7:8">
      <c r="G31">
        <v>998</v>
      </c>
      <c r="H31" s="11" t="s">
        <v>728</v>
      </c>
    </row>
    <row r="32" spans="7:8">
      <c r="G32">
        <v>1026</v>
      </c>
      <c r="H32" s="11" t="s">
        <v>727</v>
      </c>
    </row>
    <row r="33" spans="7:8">
      <c r="G33">
        <v>1042</v>
      </c>
      <c r="H33" s="11" t="s">
        <v>726</v>
      </c>
    </row>
    <row r="34" spans="7:8">
      <c r="G34">
        <v>1044</v>
      </c>
      <c r="H34" s="11" t="s">
        <v>725</v>
      </c>
    </row>
    <row r="35" spans="7:8">
      <c r="G35">
        <v>1057</v>
      </c>
      <c r="H35" s="11" t="s">
        <v>724</v>
      </c>
    </row>
    <row r="36" spans="7:8">
      <c r="G36">
        <v>1058</v>
      </c>
      <c r="H36" s="11" t="s">
        <v>704</v>
      </c>
    </row>
    <row r="37" spans="7:8">
      <c r="G37">
        <v>1087</v>
      </c>
      <c r="H37" s="11" t="s">
        <v>713</v>
      </c>
    </row>
    <row r="38" spans="7:8">
      <c r="G38">
        <v>1088</v>
      </c>
      <c r="H38" s="11" t="s">
        <v>723</v>
      </c>
    </row>
    <row r="39" spans="7:8">
      <c r="G39">
        <v>1160</v>
      </c>
      <c r="H39" s="11" t="s">
        <v>722</v>
      </c>
    </row>
    <row r="40" spans="7:8">
      <c r="G40">
        <v>1253</v>
      </c>
      <c r="H40" s="11" t="s">
        <v>721</v>
      </c>
    </row>
    <row r="41" spans="7:8">
      <c r="G41">
        <v>1274</v>
      </c>
      <c r="H41" s="11" t="s">
        <v>720</v>
      </c>
    </row>
    <row r="42" spans="7:8">
      <c r="G42">
        <v>1275</v>
      </c>
      <c r="H42" s="11" t="s">
        <v>719</v>
      </c>
    </row>
    <row r="43" spans="7:8">
      <c r="G43">
        <v>1305</v>
      </c>
      <c r="H43" s="11" t="s">
        <v>713</v>
      </c>
    </row>
    <row r="44" spans="7:8">
      <c r="G44">
        <v>1325</v>
      </c>
      <c r="H44" s="11" t="s">
        <v>706</v>
      </c>
    </row>
    <row r="45" spans="7:8">
      <c r="G45">
        <v>1352</v>
      </c>
      <c r="H45" s="11" t="s">
        <v>718</v>
      </c>
    </row>
    <row r="46" spans="7:8">
      <c r="G46">
        <v>1480</v>
      </c>
      <c r="H46" s="11" t="s">
        <v>717</v>
      </c>
    </row>
    <row r="47" spans="7:8">
      <c r="G47">
        <v>1530</v>
      </c>
      <c r="H47" s="11" t="s">
        <v>716</v>
      </c>
    </row>
    <row r="48" spans="7:8">
      <c r="G48">
        <v>1551</v>
      </c>
      <c r="H48" s="11" t="s">
        <v>715</v>
      </c>
    </row>
    <row r="49" spans="7:8">
      <c r="G49">
        <v>1575</v>
      </c>
      <c r="H49" s="11" t="s">
        <v>714</v>
      </c>
    </row>
    <row r="50" spans="7:8">
      <c r="G50">
        <v>1591</v>
      </c>
      <c r="H50" s="11" t="s">
        <v>713</v>
      </c>
    </row>
    <row r="51" spans="7:8">
      <c r="G51">
        <v>1626</v>
      </c>
      <c r="H51" s="11" t="s">
        <v>712</v>
      </c>
    </row>
    <row r="52" spans="7:8">
      <c r="G52">
        <v>1628</v>
      </c>
      <c r="H52" s="11" t="s">
        <v>706</v>
      </c>
    </row>
    <row r="53" spans="7:8">
      <c r="G53">
        <v>1668</v>
      </c>
      <c r="H53" s="11" t="s">
        <v>711</v>
      </c>
    </row>
    <row r="54" spans="7:8">
      <c r="G54">
        <v>1797</v>
      </c>
      <c r="H54" s="11" t="s">
        <v>710</v>
      </c>
    </row>
    <row r="55" spans="7:8">
      <c r="G55">
        <v>1879</v>
      </c>
      <c r="H55" s="11" t="s">
        <v>706</v>
      </c>
    </row>
    <row r="56" spans="7:8">
      <c r="G56">
        <v>1891</v>
      </c>
      <c r="H56" s="11" t="s">
        <v>704</v>
      </c>
    </row>
    <row r="57" spans="7:8">
      <c r="G57">
        <v>1898</v>
      </c>
      <c r="H57" s="11" t="s">
        <v>709</v>
      </c>
    </row>
    <row r="58" spans="7:8">
      <c r="G58">
        <v>1902</v>
      </c>
      <c r="H58" s="11" t="s">
        <v>708</v>
      </c>
    </row>
    <row r="59" spans="7:8">
      <c r="G59">
        <v>1905</v>
      </c>
      <c r="H59" s="11" t="s">
        <v>707</v>
      </c>
    </row>
    <row r="60" spans="7:8">
      <c r="G60">
        <v>1906</v>
      </c>
      <c r="H60" s="11" t="s">
        <v>706</v>
      </c>
    </row>
    <row r="61" spans="7:8">
      <c r="G61">
        <v>1912</v>
      </c>
      <c r="H61" s="11" t="s">
        <v>705</v>
      </c>
    </row>
    <row r="62" spans="7:8">
      <c r="G62">
        <v>1926</v>
      </c>
      <c r="H62" s="11" t="s">
        <v>704</v>
      </c>
    </row>
    <row r="63" spans="7:8">
      <c r="G63">
        <v>1944</v>
      </c>
      <c r="H63" s="11" t="s">
        <v>703</v>
      </c>
    </row>
    <row r="68" spans="1:14">
      <c r="A68" s="26" t="s">
        <v>887</v>
      </c>
      <c r="B68" s="9" t="s">
        <v>159</v>
      </c>
      <c r="C68" s="9" t="s">
        <v>0</v>
      </c>
      <c r="D68" s="9" t="s">
        <v>1</v>
      </c>
      <c r="E68" s="9" t="s">
        <v>441</v>
      </c>
      <c r="F68" s="9" t="s">
        <v>443</v>
      </c>
      <c r="G68" s="9" t="s">
        <v>536</v>
      </c>
      <c r="H68" s="9" t="s">
        <v>444</v>
      </c>
      <c r="I68" s="9" t="s">
        <v>442</v>
      </c>
      <c r="J68" s="9" t="s">
        <v>445</v>
      </c>
      <c r="K68" s="9" t="s">
        <v>446</v>
      </c>
      <c r="L68" s="9" t="s">
        <v>447</v>
      </c>
      <c r="M68" s="9" t="s">
        <v>448</v>
      </c>
      <c r="N68" s="9" t="s">
        <v>449</v>
      </c>
    </row>
    <row r="69" spans="1:14">
      <c r="B69" s="9" t="s">
        <v>0</v>
      </c>
      <c r="C69" s="9" t="s">
        <v>1</v>
      </c>
      <c r="D69" s="9" t="s">
        <v>441</v>
      </c>
      <c r="E69" s="9" t="s">
        <v>443</v>
      </c>
      <c r="F69" s="9" t="s">
        <v>536</v>
      </c>
      <c r="G69" s="9" t="s">
        <v>444</v>
      </c>
      <c r="H69" s="9" t="s">
        <v>442</v>
      </c>
      <c r="I69" s="9" t="s">
        <v>445</v>
      </c>
      <c r="J69" s="9" t="s">
        <v>446</v>
      </c>
      <c r="K69" s="9" t="s">
        <v>447</v>
      </c>
      <c r="L69" s="9" t="s">
        <v>448</v>
      </c>
      <c r="M69" s="9" t="s">
        <v>449</v>
      </c>
    </row>
    <row r="70" spans="1:14">
      <c r="B70" s="27" t="s">
        <v>0</v>
      </c>
      <c r="C70" s="27" t="s">
        <v>888</v>
      </c>
      <c r="D70" s="27" t="s">
        <v>889</v>
      </c>
      <c r="E70" s="27" t="s">
        <v>890</v>
      </c>
      <c r="F70" s="27" t="s">
        <v>891</v>
      </c>
      <c r="G70" s="27" t="s">
        <v>892</v>
      </c>
      <c r="H70" s="27" t="s">
        <v>893</v>
      </c>
      <c r="I70" s="27" t="s">
        <v>894</v>
      </c>
      <c r="J70" s="27" t="s">
        <v>895</v>
      </c>
      <c r="K70" s="27" t="s">
        <v>896</v>
      </c>
      <c r="L70" s="27" t="s">
        <v>897</v>
      </c>
      <c r="M70" s="27" t="s">
        <v>898</v>
      </c>
    </row>
    <row r="76" spans="1:14">
      <c r="B76" s="9" t="s">
        <v>159</v>
      </c>
      <c r="C76" s="9" t="s">
        <v>160</v>
      </c>
      <c r="D76" s="9" t="s">
        <v>161</v>
      </c>
      <c r="E76" s="9" t="s">
        <v>162</v>
      </c>
      <c r="F76" s="9" t="s">
        <v>163</v>
      </c>
      <c r="G76" s="9" t="s">
        <v>164</v>
      </c>
      <c r="H76" s="9" t="s">
        <v>165</v>
      </c>
      <c r="I76" s="9" t="s">
        <v>166</v>
      </c>
      <c r="J76" s="9" t="s">
        <v>167</v>
      </c>
      <c r="K76" s="9" t="s">
        <v>168</v>
      </c>
      <c r="L76" s="9" t="s">
        <v>169</v>
      </c>
      <c r="M76" s="9" t="s">
        <v>170</v>
      </c>
      <c r="N76" s="24" t="s">
        <v>748</v>
      </c>
    </row>
    <row r="77" spans="1:14">
      <c r="A77" t="s">
        <v>901</v>
      </c>
      <c r="B77" s="27" t="s">
        <v>899</v>
      </c>
      <c r="C77" s="27" t="s">
        <v>160</v>
      </c>
      <c r="D77" s="27" t="s">
        <v>161</v>
      </c>
      <c r="E77" s="27" t="s">
        <v>162</v>
      </c>
      <c r="F77" s="27" t="s">
        <v>163</v>
      </c>
      <c r="G77" s="27" t="s">
        <v>164</v>
      </c>
      <c r="H77" s="27" t="s">
        <v>165</v>
      </c>
      <c r="I77" s="27" t="s">
        <v>166</v>
      </c>
      <c r="J77" s="27" t="s">
        <v>167</v>
      </c>
      <c r="K77" s="27" t="s">
        <v>168</v>
      </c>
      <c r="L77" s="27" t="s">
        <v>169</v>
      </c>
      <c r="M77" s="27" t="s">
        <v>170</v>
      </c>
      <c r="N77" s="25" t="s">
        <v>900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cso-grid</vt:lpstr>
      <vt:lpstr>cso-company-grid-calculation</vt:lpstr>
      <vt:lpstr>company-ids</vt:lpstr>
      <vt:lpstr>cso-data</vt:lpstr>
      <vt:lpstr>linkedin-data</vt:lpstr>
      <vt:lpstr>company-grid-swe</vt:lpstr>
      <vt:lpstr>booth-layout</vt:lpstr>
      <vt:lpstr>CSO LABELS</vt:lpstr>
      <vt:lpstr>extra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 Bartos</dc:creator>
  <cp:lastModifiedBy>Lizz Bartos</cp:lastModifiedBy>
  <dcterms:created xsi:type="dcterms:W3CDTF">2015-01-24T21:41:15Z</dcterms:created>
  <dcterms:modified xsi:type="dcterms:W3CDTF">2015-01-26T00:30:37Z</dcterms:modified>
</cp:coreProperties>
</file>